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835" tabRatio="751"/>
  </bookViews>
  <sheets>
    <sheet name="Опр-е уровня потерь 887" sheetId="20" r:id="rId1"/>
    <sheet name="Пример заполнения 887" sheetId="18" r:id="rId2"/>
    <sheet name="Приказ МЭ от 26.09.2017 №887" sheetId="17" r:id="rId3"/>
    <sheet name="Справка по НПА" sheetId="11" r:id="rId4"/>
  </sheets>
  <externalReferences>
    <externalReference r:id="rId5"/>
  </externalReferences>
  <definedNames>
    <definedName name="_ftn1" localSheetId="2">'Приказ МЭ от 26.09.2017 №887'!#REF!</definedName>
    <definedName name="_ftnref1" localSheetId="2">'Приказ МЭ от 26.09.2017 №887'!$B$21</definedName>
    <definedName name="org">[1]Титульный!$G$16</definedName>
    <definedName name="_xlnm.Print_Area" localSheetId="2">'Приказ МЭ от 26.09.2017 №887'!$B$2:$D$31</definedName>
    <definedName name="_xlnm.Print_Area" localSheetId="3">'Справка по НПА'!$A$1:$I$30</definedName>
  </definedNames>
  <calcPr calcId="145621"/>
</workbook>
</file>

<file path=xl/calcChain.xml><?xml version="1.0" encoding="utf-8"?>
<calcChain xmlns="http://schemas.openxmlformats.org/spreadsheetml/2006/main">
  <c r="I23" i="20" l="1"/>
  <c r="I24" i="20" s="1"/>
  <c r="H23" i="20"/>
  <c r="G23" i="20"/>
  <c r="F23" i="20"/>
  <c r="E20" i="20"/>
  <c r="E19" i="20"/>
  <c r="E18" i="20"/>
  <c r="E16" i="20"/>
  <c r="E13" i="20"/>
  <c r="E12" i="20"/>
  <c r="E11" i="20"/>
  <c r="I10" i="20"/>
  <c r="H10" i="20"/>
  <c r="H15" i="20" s="1"/>
  <c r="G10" i="20"/>
  <c r="G15" i="20" s="1"/>
  <c r="F10" i="20"/>
  <c r="I23" i="18"/>
  <c r="I24" i="18" s="1"/>
  <c r="H23" i="18"/>
  <c r="G23" i="18"/>
  <c r="F23" i="18"/>
  <c r="E20" i="18"/>
  <c r="E19" i="18"/>
  <c r="E18" i="18"/>
  <c r="E16" i="18"/>
  <c r="H15" i="18"/>
  <c r="H22" i="18" s="1"/>
  <c r="E14" i="18"/>
  <c r="E13" i="18"/>
  <c r="E12" i="18"/>
  <c r="E11" i="18"/>
  <c r="I10" i="18"/>
  <c r="I15" i="18" s="1"/>
  <c r="H10" i="18"/>
  <c r="G10" i="18"/>
  <c r="G15" i="18" s="1"/>
  <c r="F10" i="18"/>
  <c r="F15" i="18" s="1"/>
  <c r="E14" i="20" l="1"/>
  <c r="E10" i="20"/>
  <c r="E15" i="20" s="1"/>
  <c r="E17" i="20" s="1"/>
  <c r="E10" i="18"/>
  <c r="E15" i="18" s="1"/>
  <c r="E17" i="18" s="1"/>
  <c r="F15" i="20"/>
  <c r="F17" i="20" s="1"/>
  <c r="H17" i="20"/>
  <c r="H22" i="20"/>
  <c r="H24" i="20" s="1"/>
  <c r="H21" i="20"/>
  <c r="G22" i="20"/>
  <c r="G21" i="20"/>
  <c r="G17" i="20"/>
  <c r="H24" i="18"/>
  <c r="G17" i="18"/>
  <c r="G21" i="18"/>
  <c r="G22" i="18"/>
  <c r="F22" i="18"/>
  <c r="F21" i="18"/>
  <c r="F17" i="18"/>
  <c r="I21" i="18"/>
  <c r="I17" i="18"/>
  <c r="I25" i="18" s="1"/>
  <c r="H17" i="18"/>
  <c r="H21" i="18"/>
  <c r="I15" i="20" l="1"/>
  <c r="I17" i="20" s="1"/>
  <c r="I25" i="20" s="1"/>
  <c r="H25" i="20"/>
  <c r="F22" i="20"/>
  <c r="G24" i="18"/>
  <c r="G25" i="18" s="1"/>
  <c r="F21" i="20"/>
  <c r="G24" i="20"/>
  <c r="G25" i="20" s="1"/>
  <c r="H25" i="18"/>
  <c r="F24" i="18"/>
  <c r="F25" i="18" s="1"/>
  <c r="I21" i="20" l="1"/>
  <c r="F24" i="20"/>
  <c r="F25" i="20" s="1"/>
  <c r="E28" i="20"/>
  <c r="E27" i="20" s="1"/>
  <c r="E28" i="18"/>
  <c r="E27" i="18" s="1"/>
</calcChain>
</file>

<file path=xl/sharedStrings.xml><?xml version="1.0" encoding="utf-8"?>
<sst xmlns="http://schemas.openxmlformats.org/spreadsheetml/2006/main" count="160" uniqueCount="80">
  <si>
    <t>Наименование показателя</t>
  </si>
  <si>
    <t>Всего</t>
  </si>
  <si>
    <t>В том числе по уровню напряжения</t>
  </si>
  <si>
    <t>ВН</t>
  </si>
  <si>
    <t>СН1</t>
  </si>
  <si>
    <t>СН2</t>
  </si>
  <si>
    <t>НН</t>
  </si>
  <si>
    <t xml:space="preserve">Поступление в сеть из других организаций, в том числе: </t>
  </si>
  <si>
    <t>из сетей ФСК</t>
  </si>
  <si>
    <t>от генерирующих компаний и блок-станций</t>
  </si>
  <si>
    <t>от смежных сетевых организаций</t>
  </si>
  <si>
    <t>Поступление в сеть из других уровней напряжения (трансформация)</t>
  </si>
  <si>
    <t>Отпуск электроэнергии в сеть</t>
  </si>
  <si>
    <t>УТВЕРЖДЕНЫ</t>
  </si>
  <si>
    <t>приказом Минэнерго России</t>
  </si>
  <si>
    <t>НОРМАТИВЫ</t>
  </si>
  <si>
    <t>потерь электрической энергии при ее передаче по электрическим сетям территориальных сетевых организаций</t>
  </si>
  <si>
    <t>Высокое напряжение</t>
  </si>
  <si>
    <t>Среднее первое напряжение</t>
  </si>
  <si>
    <t>Среднее второе напряжение</t>
  </si>
  <si>
    <t>Низкое напряжение</t>
  </si>
  <si>
    <t>тыс. кВт ч</t>
  </si>
  <si>
    <t>Ед. измерения</t>
  </si>
  <si>
    <t>км</t>
  </si>
  <si>
    <t>%</t>
  </si>
  <si>
    <t>Протяженность линий (воздушных и кабельных) электропередачи в одноцепном выражении</t>
  </si>
  <si>
    <t>Фактические потери электроэнергии</t>
  </si>
  <si>
    <t>Соотношение протяженности воздушных и кабельных линий электропередачи в одноцепном выражении (доля ВЛ)</t>
  </si>
  <si>
    <t>Таблица 1. Определение величины и уровня потерь электроэнергии при ее передаче по электрическим сетям территориальной сетевой организации</t>
  </si>
  <si>
    <t>(наименование территориальной сетевой организации)</t>
  </si>
  <si>
    <t>Примечание:</t>
  </si>
  <si>
    <t>Данные о поступлении в сеть в базовом периоде принимаются в соответствии с отчетной формой № 46-ЭЭ (передача)</t>
  </si>
  <si>
    <t>40(1). Уровень потерь электрической энергии при ее передаче по электрическим сетям территориальной сетевой организации в процентах от величины суммарного отпуска электрической энергии в сеть территориальной сетевой организации органами исполнительной власти субъектов Российской Федерации в области государственного регулирования тарифов определяется по формуле:</t>
  </si>
  <si>
    <t>,</t>
  </si>
  <si>
    <t>где:</t>
  </si>
  <si>
    <t>i - уровень напряжения;</t>
  </si>
  <si>
    <t>Минимальное значение из норматива потерь электрической энергии при ее передаче по электрическим сетям для соответствующей группы территориальных сетевых организаций на соответствующем уровне напряжения, утвержденного Министерством энергетики Российской Федерации, и уровня фактических потерь электрической энергии при ее передаче по электрическим сетям территориальной сетевой организации на соответствующем уровне напряжения за последний истекший год определяется по формуле:</t>
  </si>
  <si>
    <t xml:space="preserve"> - величина фактических потерь электрической энергии при ее передаче по электрическим сетям территориальной сетевой организации за последний истекший год по соответствующему уровню напряжения (тыс. кВт·ч);</t>
  </si>
  <si>
    <t xml:space="preserve"> - норматив потерь электрической энергии при ее передаче по электрическим сетям территориальных сетевых организаций на соответствующем уровне напряжения, утвержденный Министерством энергетики Российской Федерации, для j-ой группы территориальных сетевых организаций, определяемой по данным за последний истекший год.</t>
  </si>
  <si>
    <t>Величина потерь электрической энергии при ее передаче по электрическим сетям территориальных сетевых организаций определяется как произведение уровня потерь электрической энергии при ее передаче по электрическим сетям и величины планового отпуска электрической энергии в сеть, рассчитанной в соответствии с методическими указаниями по расчету регулируемых тарифов и цен на электрическую (тепловую) энергию на розничном (потребительском) рынке, утвержденными Федеральной антимонопольной службой, за вычетом объема переданной электрической энергии потребителям, непосредственно подключенным к объектам единой национальной (общероссийской) электрической сети, переданным в аренду территориальным сетевым организациям.</t>
  </si>
  <si>
    <t>Для территориальных сетевых организаций, осуществляющих передачу электрической энергии сторонним потребителям (субабонентам) и для собственного потребления, уровень фактических потерь электрической энергии при ее передаче по электрическим сетям на соответствующем уровне напряжения за последний истекший год определяется исходя из отпуска электрической энергии в сеть и величины фактических потерь электрической энергии в отношении сторонних потребителей (субабонентов) за последний истекший год.</t>
  </si>
  <si>
    <t>ОСНОВЫ ЦЕНООБРАЗОВАНИЯ В ОБЛАСТИ РЕГУЛИРУЕМЫХ ЦЕН (ТАРИФОВ) В ЭЛЕКТРОЭНЕРГЕТИКЕ</t>
  </si>
  <si>
    <t>п. 40(1) введен Постановлением Правительства РФ от 20.10.2016 N 1074</t>
  </si>
  <si>
    <r>
      <t>W</t>
    </r>
    <r>
      <rPr>
        <vertAlign val="subscript"/>
        <sz val="10"/>
        <color theme="1"/>
        <rFont val="Times New Roman"/>
        <family val="1"/>
        <charset val="204"/>
      </rPr>
      <t>ОСi</t>
    </r>
    <r>
      <rPr>
        <sz val="10"/>
        <color theme="1"/>
        <rFont val="Times New Roman"/>
        <family val="1"/>
        <charset val="204"/>
      </rPr>
      <t xml:space="preserve"> - величина отпуска электрической энергии в сеть территориальной сетевой организации за последний истекший год по соответствующему уровню напряжения за вычетом объема переданной электрической энергии потребителям, непосредственно подключенным к объектам единой национальной (общероссийской) электрической сети, переданным в аренду территориальным сетевым организациям, и объема переданной электрической энергии потребителям, непосредственно подключенным к шинам трансформаторных подстанций на соответствующем уровне напряжения (тыс. кВт·ч);</t>
    </r>
  </si>
  <si>
    <r>
      <t>n</t>
    </r>
    <r>
      <rPr>
        <vertAlign val="subscript"/>
        <sz val="10"/>
        <color theme="1"/>
        <rFont val="Times New Roman"/>
        <family val="1"/>
        <charset val="204"/>
      </rPr>
      <t>i</t>
    </r>
    <r>
      <rPr>
        <sz val="10"/>
        <color theme="1"/>
        <rFont val="Times New Roman"/>
        <family val="1"/>
        <charset val="204"/>
      </rPr>
      <t xml:space="preserve"> - минимальное значение из норматива потерь электрической энергии при ее передаче по электрическим сетям для соответствующей группы территориальных сетевых организаций на соответствующем уровне напряжения, утвержденного Министерством энергетики Российской Федерации, и уровня фактических потерь электрической энергии при ее передаче по электрическим сетям территориальной сетевой организации на соответствующем уровне напряжения за последний истекший год.</t>
    </r>
  </si>
  <si>
    <t>Плановый отпуск электрической энергии в сеть</t>
  </si>
  <si>
    <t>Величина потерь электрической энергии</t>
  </si>
  <si>
    <r>
      <t>Минимальное значение из норматива потерь и фактичских потерь электрической энергии (</t>
    </r>
    <r>
      <rPr>
        <b/>
        <sz val="11"/>
        <color theme="1" tint="0.14999847407452621"/>
        <rFont val="Times New Roman"/>
        <family val="1"/>
        <charset val="204"/>
      </rPr>
      <t>n</t>
    </r>
    <r>
      <rPr>
        <sz val="11"/>
        <color theme="1" tint="0.14999847407452621"/>
        <rFont val="Times New Roman"/>
        <family val="1"/>
        <charset val="204"/>
      </rPr>
      <t>)</t>
    </r>
  </si>
  <si>
    <r>
      <t>Уровень потерь электрической энергии при ее передаче по электрическим сетям (</t>
    </r>
    <r>
      <rPr>
        <b/>
        <sz val="11"/>
        <color theme="1" tint="0.14999847407452621"/>
        <rFont val="Times New Roman"/>
        <family val="1"/>
        <charset val="204"/>
      </rPr>
      <t>N</t>
    </r>
    <r>
      <rPr>
        <sz val="11"/>
        <color theme="1" tint="0.14999847407452621"/>
        <rFont val="Times New Roman"/>
        <family val="1"/>
        <charset val="204"/>
      </rPr>
      <t xml:space="preserve">) </t>
    </r>
  </si>
  <si>
    <r>
      <t>W</t>
    </r>
    <r>
      <rPr>
        <vertAlign val="subscript"/>
        <sz val="10"/>
        <color theme="1"/>
        <rFont val="Times New Roman"/>
        <family val="1"/>
        <charset val="204"/>
      </rPr>
      <t>ОСсумм</t>
    </r>
    <r>
      <rPr>
        <sz val="10"/>
        <color theme="1"/>
        <rFont val="Times New Roman"/>
        <family val="1"/>
        <charset val="204"/>
      </rPr>
      <t xml:space="preserve"> - величина суммарного отпуска электрической энергии в сеть территориальной сетевой организации за последний истекший год за вычетом объема переданной электрической энергии потребителям, непосредственно подключенным к объектам единой национальной (общероссийской) электрической сети, переданным в аренду территориальным сетевым организациям (тыс. кВт·ч);</t>
    </r>
  </si>
  <si>
    <t>Отпуск электрической энергии в электрическую сеть/суммарная протяженность воздушных и кабельных линий электропередачи в одноцепном выражении, тыс. кВт·ч/км</t>
  </si>
  <si>
    <t>Соотношение величины отпуска электрической энергии в электрическую сеть и суммы номинальных мощностей силовых трансформаторов, тыс. кВт·ч/МВ·А</t>
  </si>
  <si>
    <t>Значение норматива потерь электрической энергии при ее передаче по электрическим сетям территориальных сетевых организаций, %</t>
  </si>
  <si>
    <t>3500 и менее</t>
  </si>
  <si>
    <t>2 000 и менее</t>
  </si>
  <si>
    <t>более 2 000</t>
  </si>
  <si>
    <t>более 3500 </t>
  </si>
  <si>
    <t>700 и менее</t>
  </si>
  <si>
    <t>более 700</t>
  </si>
  <si>
    <t xml:space="preserve">Доля протяженности воздушных линий электропередачи в одноцепном выражении в суммарной протяженности воздушных и кабельных линий электропередачи в одноцепном выражении, % </t>
  </si>
  <si>
    <t xml:space="preserve">Соотношение величины отпуска электрической энергии в электрическую сеть и суммы номинальных мощностей силовых трансформаторов, тыс. кВт·ч/МВ·А </t>
  </si>
  <si>
    <t xml:space="preserve">более 30 </t>
  </si>
  <si>
    <t xml:space="preserve">2 000 и менее </t>
  </si>
  <si>
    <t xml:space="preserve">более 2 000 </t>
  </si>
  <si>
    <t xml:space="preserve">30 и менее </t>
  </si>
  <si>
    <t>от «26» сентября 2017 г. № 887</t>
  </si>
  <si>
    <t>Базовый период (2017 год)</t>
  </si>
  <si>
    <t>МВ·А</t>
  </si>
  <si>
    <t>Сумма номинальных мощностей силовых трансформаторов</t>
  </si>
  <si>
    <t>Норматив потерь электроэнергии по приказу Минэнерго России от 2609.2017 № 887</t>
  </si>
  <si>
    <t xml:space="preserve">Отношение отпуска электроэнергии в сеть к суммарной протяженности </t>
  </si>
  <si>
    <t>тыс. кВт·ч/км</t>
  </si>
  <si>
    <t>тыс. кВт·ч/МВ·А</t>
  </si>
  <si>
    <t xml:space="preserve">Отношение отпуска электроэнергии в сеть к суммарной протяженности к суммы номинальных мощностей силовых трансформаторов </t>
  </si>
  <si>
    <t xml:space="preserve">    в том числе протяженность воздушных линий электропередачи в одноцепном выражении</t>
  </si>
  <si>
    <t>МЕТОДИКА ОПРЕДЕЛЕНИЯ НОРМАТИВОВ ПОТЕРЬ ЭЛЕКТРИЧЕСКОЙ ЭНЕРГИИ ПРИ ЕЕ ПЕРЕДАЧЕ ПО ЭЛЕКТРИЧЕСКИМ СЕТЯМ</t>
  </si>
  <si>
    <r>
      <t xml:space="preserve">14. Для территориальных сетевых организаций, которые </t>
    </r>
    <r>
      <rPr>
        <b/>
        <sz val="10"/>
        <color theme="1"/>
        <rFont val="Times New Roman"/>
        <family val="1"/>
        <charset val="204"/>
      </rPr>
      <t>не используют линии электропередачи для оказания услуг по передаче электрической энергии по уровням напряжения ВН и СН1</t>
    </r>
    <r>
      <rPr>
        <sz val="10"/>
        <color theme="1"/>
        <rFont val="Times New Roman"/>
        <family val="1"/>
        <charset val="204"/>
      </rPr>
      <t>, применяются нормативы потерь, предусмотренные по уровням напряжения для групп территориальных сетевых организаций с</t>
    </r>
    <r>
      <rPr>
        <b/>
        <sz val="10"/>
        <color theme="1"/>
        <rFont val="Times New Roman"/>
        <family val="1"/>
        <charset val="204"/>
      </rPr>
      <t xml:space="preserve"> большим значением соотношения величины отпуска электрической энергии в электрическую сеть и суммарной протяженности воздушных и кабельных линий электропередачи в одноцепном выражении.</t>
    </r>
  </si>
  <si>
    <r>
      <t xml:space="preserve">Для территориальных сетевых организаций, которые </t>
    </r>
    <r>
      <rPr>
        <b/>
        <sz val="10"/>
        <color theme="1"/>
        <rFont val="Times New Roman"/>
        <family val="1"/>
        <charset val="204"/>
      </rPr>
      <t>не используют линии электропередачи для оказания услуг по передаче электрической энергии по уровню напряжения СН2</t>
    </r>
    <r>
      <rPr>
        <sz val="10"/>
        <color theme="1"/>
        <rFont val="Times New Roman"/>
        <family val="1"/>
        <charset val="204"/>
      </rPr>
      <t>, применяются нормативы потерь, предусмотренные по уровням напряжения для групп территориальных сетевых организаций с</t>
    </r>
    <r>
      <rPr>
        <b/>
        <sz val="10"/>
        <color theme="1"/>
        <rFont val="Times New Roman"/>
        <family val="1"/>
        <charset val="204"/>
      </rPr>
      <t xml:space="preserve"> меньшим значением доли протяженности воздушных линий электропередачи в одноцепном выражении в суммарной протяженности воздушных и кабельных линий электропередачи в одноцепном выражении.</t>
    </r>
  </si>
  <si>
    <r>
      <t>Для территориальных сетевых организаций, которые</t>
    </r>
    <r>
      <rPr>
        <b/>
        <sz val="10"/>
        <color theme="1"/>
        <rFont val="Times New Roman"/>
        <family val="1"/>
        <charset val="204"/>
      </rPr>
      <t xml:space="preserve"> не используют трансформаторы для оказания услуг по передаче электрической энергии по уровням напряжения ВН, СН1 и СН2</t>
    </r>
    <r>
      <rPr>
        <sz val="10"/>
        <color theme="1"/>
        <rFont val="Times New Roman"/>
        <family val="1"/>
        <charset val="204"/>
      </rPr>
      <t xml:space="preserve">, с целью определения величины потерь электрической энергии применяются нормативы потерь, предусмотренные по уровням напряжения для групп территориальных сетевых организаций с </t>
    </r>
    <r>
      <rPr>
        <b/>
        <sz val="10"/>
        <color theme="1"/>
        <rFont val="Times New Roman"/>
        <family val="1"/>
        <charset val="204"/>
      </rPr>
      <t>большим значением соотношения величины отпуска электрической энергии в электрическую сеть и суммы номинальных мощностей силовых трансформаторов.</t>
    </r>
  </si>
  <si>
    <t>Базовый период (2021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</si>
</sst>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9"/>
      <color indexed="12"/>
      <name val="Tahoma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 tint="0.14999847407452621"/>
      <name val="Times New Roman"/>
      <family val="1"/>
      <charset val="204"/>
    </font>
    <font>
      <b/>
      <sz val="12"/>
      <color theme="1" tint="0.1499984740745262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u/>
      <sz val="10"/>
      <color indexed="12"/>
      <name val="Tahoma"/>
      <family val="2"/>
      <charset val="204"/>
    </font>
    <font>
      <b/>
      <sz val="11"/>
      <color theme="1" tint="0.1499984740745262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Up">
        <bgColor theme="6" tint="0.79995117038483843"/>
      </patternFill>
    </fill>
    <fill>
      <patternFill patternType="lightUp">
        <bgColor theme="4" tint="0.7999511703848384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49" fontId="4" fillId="0" borderId="0" applyBorder="0">
      <alignment vertical="top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4" fontId="4" fillId="2" borderId="1" applyBorder="0">
      <alignment horizontal="right"/>
    </xf>
    <xf numFmtId="0" fontId="1" fillId="0" borderId="0"/>
  </cellStyleXfs>
  <cellXfs count="60">
    <xf numFmtId="0" fontId="0" fillId="0" borderId="0" xfId="0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/>
    <xf numFmtId="0" fontId="9" fillId="0" borderId="0" xfId="5" applyFont="1" applyAlignment="1" applyProtection="1">
      <alignment vertical="center" wrapText="1"/>
    </xf>
    <xf numFmtId="4" fontId="10" fillId="3" borderId="1" xfId="3" applyNumberFormat="1" applyFont="1" applyFill="1" applyBorder="1" applyAlignment="1" applyProtection="1">
      <alignment horizontal="right" vertical="center"/>
      <protection locked="0"/>
    </xf>
    <xf numFmtId="4" fontId="10" fillId="4" borderId="1" xfId="3" applyNumberFormat="1" applyFont="1" applyFill="1" applyBorder="1" applyAlignment="1" applyProtection="1">
      <alignment horizontal="right" vertical="center"/>
    </xf>
    <xf numFmtId="0" fontId="12" fillId="0" borderId="0" xfId="0" applyFont="1" applyProtection="1"/>
    <xf numFmtId="0" fontId="11" fillId="0" borderId="0" xfId="1" applyFont="1" applyFill="1" applyBorder="1" applyAlignment="1" applyProtection="1">
      <alignment horizontal="left" vertical="center"/>
    </xf>
    <xf numFmtId="0" fontId="13" fillId="0" borderId="0" xfId="0" applyFont="1" applyProtection="1"/>
    <xf numFmtId="0" fontId="10" fillId="0" borderId="0" xfId="1" applyFont="1" applyBorder="1" applyAlignment="1" applyProtection="1">
      <alignment vertical="center"/>
    </xf>
    <xf numFmtId="49" fontId="10" fillId="0" borderId="0" xfId="3" applyFont="1" applyBorder="1" applyAlignment="1" applyProtection="1">
      <alignment horizontal="right" vertical="center"/>
    </xf>
    <xf numFmtId="0" fontId="5" fillId="0" borderId="0" xfId="0" applyFont="1" applyProtection="1"/>
    <xf numFmtId="0" fontId="10" fillId="0" borderId="1" xfId="1" applyFont="1" applyBorder="1" applyAlignment="1" applyProtection="1">
      <alignment horizontal="center" vertical="center" wrapText="1"/>
    </xf>
    <xf numFmtId="49" fontId="10" fillId="0" borderId="1" xfId="3" applyFont="1" applyBorder="1" applyAlignment="1" applyProtection="1">
      <alignment vertical="center" wrapText="1"/>
    </xf>
    <xf numFmtId="49" fontId="10" fillId="0" borderId="1" xfId="3" applyFont="1" applyBorder="1" applyAlignment="1" applyProtection="1">
      <alignment horizontal="center" vertical="center" wrapText="1"/>
    </xf>
    <xf numFmtId="4" fontId="5" fillId="0" borderId="0" xfId="0" applyNumberFormat="1" applyFont="1" applyProtection="1"/>
    <xf numFmtId="49" fontId="10" fillId="0" borderId="0" xfId="3" applyFont="1" applyBorder="1" applyAlignment="1" applyProtection="1">
      <alignment vertical="center" wrapText="1"/>
    </xf>
    <xf numFmtId="49" fontId="10" fillId="0" borderId="0" xfId="3" applyFont="1" applyBorder="1" applyAlignment="1" applyProtection="1">
      <alignment horizontal="center" vertical="center" wrapText="1"/>
    </xf>
    <xf numFmtId="0" fontId="14" fillId="0" borderId="0" xfId="0" applyFont="1" applyProtection="1"/>
    <xf numFmtId="4" fontId="10" fillId="0" borderId="0" xfId="3" applyNumberFormat="1" applyFont="1" applyFill="1" applyBorder="1" applyAlignment="1" applyProtection="1">
      <alignment horizontal="right" vertical="center"/>
    </xf>
    <xf numFmtId="4" fontId="10" fillId="5" borderId="1" xfId="3" applyNumberFormat="1" applyFont="1" applyFill="1" applyBorder="1" applyAlignment="1" applyProtection="1">
      <alignment horizontal="right" vertical="center"/>
    </xf>
    <xf numFmtId="4" fontId="10" fillId="6" borderId="1" xfId="3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/>
    <xf numFmtId="0" fontId="15" fillId="0" borderId="0" xfId="0" applyFont="1" applyAlignment="1"/>
    <xf numFmtId="0" fontId="17" fillId="0" borderId="0" xfId="0" applyFont="1" applyAlignment="1">
      <alignment horizontal="justify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1" fillId="0" borderId="0" xfId="2" applyFont="1" applyFill="1" applyBorder="1" applyAlignment="1" applyProtection="1">
      <alignment horizontal="left" vertical="center"/>
    </xf>
    <xf numFmtId="0" fontId="10" fillId="0" borderId="1" xfId="4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7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justify"/>
    </xf>
    <xf numFmtId="0" fontId="0" fillId="0" borderId="0" xfId="0" applyBorder="1"/>
    <xf numFmtId="49" fontId="10" fillId="0" borderId="1" xfId="3" applyFont="1" applyBorder="1" applyAlignment="1" applyProtection="1">
      <alignment horizontal="left" vertical="top" wrapText="1"/>
    </xf>
    <xf numFmtId="4" fontId="10" fillId="6" borderId="1" xfId="3" applyNumberFormat="1" applyFont="1" applyFill="1" applyBorder="1" applyAlignment="1" applyProtection="1">
      <alignment horizontal="right" vertical="center"/>
    </xf>
    <xf numFmtId="4" fontId="10" fillId="3" borderId="1" xfId="3" applyNumberFormat="1" applyFont="1" applyFill="1" applyBorder="1" applyAlignment="1" applyProtection="1">
      <alignment horizontal="right" vertical="center"/>
    </xf>
    <xf numFmtId="49" fontId="10" fillId="0" borderId="1" xfId="3" applyFont="1" applyFill="1" applyBorder="1" applyAlignment="1" applyProtection="1">
      <alignment horizontal="center" vertical="center" wrapText="1"/>
      <protection locked="0"/>
    </xf>
    <xf numFmtId="49" fontId="10" fillId="0" borderId="1" xfId="3" applyFont="1" applyBorder="1" applyAlignment="1" applyProtection="1">
      <alignment horizontal="left" vertical="top" wrapText="1"/>
    </xf>
    <xf numFmtId="0" fontId="11" fillId="0" borderId="0" xfId="2" applyFont="1" applyFill="1" applyBorder="1" applyAlignment="1" applyProtection="1">
      <alignment horizontal="left" vertical="center"/>
    </xf>
    <xf numFmtId="0" fontId="11" fillId="0" borderId="2" xfId="2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10" fillId="0" borderId="1" xfId="4" applyFont="1" applyBorder="1" applyAlignment="1" applyProtection="1">
      <alignment horizontal="center" vertical="center" wrapText="1"/>
    </xf>
    <xf numFmtId="0" fontId="11" fillId="0" borderId="2" xfId="2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9" fillId="0" borderId="0" xfId="5" applyFont="1" applyAlignment="1" applyProtection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NumberFormat="1" applyFont="1" applyAlignment="1">
      <alignment horizontal="left" vertical="center" wrapText="1"/>
    </xf>
    <xf numFmtId="0" fontId="17" fillId="0" borderId="0" xfId="0" applyNumberFormat="1" applyFont="1" applyAlignment="1">
      <alignment horizontal="left" wrapText="1"/>
    </xf>
    <xf numFmtId="0" fontId="19" fillId="0" borderId="0" xfId="5" applyFont="1" applyAlignment="1" applyProtection="1">
      <alignment horizontal="left" wrapText="1"/>
    </xf>
  </cellXfs>
  <cellStyles count="8">
    <cellStyle name="Гиперссылка" xfId="5" builtinId="8"/>
    <cellStyle name="Значение" xfId="6"/>
    <cellStyle name="Обычный" xfId="0" builtinId="0"/>
    <cellStyle name="Обычный 10" xfId="3"/>
    <cellStyle name="Обычный 2" xfId="7"/>
    <cellStyle name="Обычный_Полезный отпуск электроэнергии и мощности, реализуемой по регулируемым ценам" xfId="1"/>
    <cellStyle name="Обычный_Сведения об отпуске (передаче) электроэнергии потребителям распределительными сетевыми организациями" xfId="4"/>
    <cellStyle name="Обычный_Шаблон по источникам для Модуля Реестр (2)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596900</xdr:colOff>
      <xdr:row>5</xdr:row>
      <xdr:rowOff>44450</xdr:rowOff>
    </xdr:from>
    <xdr:to>
      <xdr:col>4</xdr:col>
      <xdr:colOff>557029</xdr:colOff>
      <xdr:row>7</xdr:row>
      <xdr:rowOff>65690</xdr:rowOff>
    </xdr:to>
    <xdr:pic>
      <xdr:nvPicPr>
        <xdr:cNvPr id="1028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7814" y="1975726"/>
          <a:ext cx="1792870" cy="349688"/>
        </a:xfrm>
        <a:prstGeom prst="rect">
          <a:avLst/>
        </a:prstGeom>
        <a:noFill/>
      </xdr:spPr>
    </xdr:pic>
    <xdr:clientData/>
  </xdr:twoCellAnchor>
  <xdr:twoCellAnchor>
    <xdr:from>
      <xdr:col>1</xdr:col>
      <xdr:colOff>249621</xdr:colOff>
      <xdr:row>14</xdr:row>
      <xdr:rowOff>52551</xdr:rowOff>
    </xdr:from>
    <xdr:to>
      <xdr:col>6</xdr:col>
      <xdr:colOff>65464</xdr:colOff>
      <xdr:row>17</xdr:row>
      <xdr:rowOff>0</xdr:rowOff>
    </xdr:to>
    <xdr:pic>
      <xdr:nvPicPr>
        <xdr:cNvPr id="1027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0535" y="7193017"/>
          <a:ext cx="2870412" cy="440121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304800</xdr:colOff>
      <xdr:row>18</xdr:row>
      <xdr:rowOff>238125</xdr:rowOff>
    </xdr:to>
    <xdr:pic>
      <xdr:nvPicPr>
        <xdr:cNvPr id="1026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29956125"/>
          <a:ext cx="304800" cy="2381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238125</xdr:rowOff>
    </xdr:to>
    <xdr:pic>
      <xdr:nvPicPr>
        <xdr:cNvPr id="102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35156775"/>
          <a:ext cx="609600" cy="2381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ommon\&#1054;&#1090;&#1076;&#1077;&#1083;%20&#1087;&#1077;&#1088;&#1089;&#1087;&#1077;&#1082;&#1090;&#1080;&#1074;&#1085;&#1086;&#1075;&#1086;%20&#1088;&#1072;&#1079;&#1074;&#1080;&#1090;&#1080;&#1103;%20&#1101;&#1083;&#1077;&#1082;&#1090;&#1088;&#1086;&#1101;&#1085;&#1077;&#1088;&#1075;&#1077;&#1090;&#1080;&#1082;&#1080;\&#1060;&#1086;&#1088;&#1084;&#1072;%2046%20&#1069;&#1069;\&#1075;.%20&#1052;&#1086;&#1089;&#1082;&#1074;&#1072;\&#1043;&#1086;&#1076;\&#1054;&#1040;&#1054;%20&#1052;&#1086;&#1089;&#1082;&#1086;&#1074;&#1089;&#1082;&#1072;&#1103;%20&#1086;&#1073;&#1098;&#1077;&#1076;&#1080;&#1085;&#1077;&#1085;&#1085;&#1072;&#1103;%20&#1101;&#1083;&#1077;&#1082;&#1090;&#1088;&#1086;&#1089;&#1077;&#1090;&#1077;&#1074;&#1072;&#1103;%20&#1082;&#1086;&#1084;&#1087;&#1072;&#1085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>
        <row r="16">
          <cell r="G16" t="str">
            <v>ОАО "Московская объединенная электросетевая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consultantplus://offline/ref=ED6D8B2F377D4CE2A4FD6A6F890925FB80C23E5A27B3A489FBAFCF7D72482E652E57D56FBE42DFADx208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31"/>
  <sheetViews>
    <sheetView tabSelected="1" view="pageBreakPreview" zoomScale="85" zoomScaleNormal="100" zoomScaleSheetLayoutView="85" zoomScalePageLayoutView="70" workbookViewId="0">
      <selection activeCell="F16" sqref="F16"/>
    </sheetView>
  </sheetViews>
  <sheetFormatPr defaultRowHeight="15" x14ac:dyDescent="0.25"/>
  <cols>
    <col min="1" max="2" width="1" style="13" customWidth="1"/>
    <col min="3" max="3" width="66.85546875" style="13" customWidth="1"/>
    <col min="4" max="4" width="12.42578125" style="13" customWidth="1"/>
    <col min="5" max="5" width="13.42578125" style="13" customWidth="1"/>
    <col min="6" max="9" width="15.7109375" style="13" customWidth="1"/>
    <col min="10" max="16384" width="9.140625" style="13"/>
  </cols>
  <sheetData>
    <row r="1" spans="3:9" s="8" customFormat="1" ht="16.5" customHeight="1" x14ac:dyDescent="0.25">
      <c r="C1" s="44" t="s">
        <v>28</v>
      </c>
      <c r="D1" s="44"/>
      <c r="E1" s="44"/>
      <c r="F1" s="44"/>
      <c r="G1" s="44"/>
      <c r="H1" s="44"/>
      <c r="I1" s="44"/>
    </row>
    <row r="2" spans="3:9" s="8" customFormat="1" ht="16.5" customHeight="1" x14ac:dyDescent="0.25">
      <c r="C2" s="29"/>
      <c r="D2" s="9"/>
      <c r="E2" s="9"/>
      <c r="F2" s="9"/>
      <c r="G2" s="9"/>
      <c r="H2" s="9"/>
      <c r="I2" s="9"/>
    </row>
    <row r="3" spans="3:9" s="8" customFormat="1" ht="15.75" x14ac:dyDescent="0.25">
      <c r="C3" s="45"/>
      <c r="D3" s="45"/>
      <c r="E3" s="45"/>
      <c r="F3" s="45"/>
      <c r="G3" s="45"/>
      <c r="H3" s="45"/>
      <c r="I3" s="45"/>
    </row>
    <row r="4" spans="3:9" s="10" customFormat="1" ht="15.75" x14ac:dyDescent="0.25">
      <c r="C4" s="46" t="s">
        <v>29</v>
      </c>
      <c r="D4" s="47"/>
      <c r="E4" s="47"/>
      <c r="F4" s="47"/>
      <c r="G4" s="47"/>
      <c r="H4" s="47"/>
      <c r="I4" s="47"/>
    </row>
    <row r="5" spans="3:9" x14ac:dyDescent="0.25">
      <c r="C5" s="11"/>
      <c r="D5" s="11"/>
      <c r="E5" s="11"/>
      <c r="F5" s="11"/>
      <c r="G5" s="11"/>
      <c r="H5" s="11"/>
      <c r="I5" s="12"/>
    </row>
    <row r="6" spans="3:9" x14ac:dyDescent="0.25">
      <c r="C6" s="48" t="s">
        <v>0</v>
      </c>
      <c r="D6" s="48" t="s">
        <v>22</v>
      </c>
      <c r="E6" s="48" t="s">
        <v>1</v>
      </c>
      <c r="F6" s="48" t="s">
        <v>2</v>
      </c>
      <c r="G6" s="48"/>
      <c r="H6" s="48"/>
      <c r="I6" s="48"/>
    </row>
    <row r="7" spans="3:9" x14ac:dyDescent="0.25">
      <c r="C7" s="48"/>
      <c r="D7" s="48"/>
      <c r="E7" s="48"/>
      <c r="F7" s="30" t="s">
        <v>3</v>
      </c>
      <c r="G7" s="30" t="s">
        <v>4</v>
      </c>
      <c r="H7" s="30" t="s">
        <v>5</v>
      </c>
      <c r="I7" s="30" t="s">
        <v>6</v>
      </c>
    </row>
    <row r="8" spans="3:9" ht="15" customHeight="1" x14ac:dyDescent="0.25">
      <c r="C8" s="14">
        <v>1</v>
      </c>
      <c r="D8" s="14">
        <v>2</v>
      </c>
      <c r="E8" s="14">
        <v>3</v>
      </c>
      <c r="F8" s="14">
        <v>4</v>
      </c>
      <c r="G8" s="14">
        <v>5</v>
      </c>
      <c r="H8" s="14">
        <v>6</v>
      </c>
      <c r="I8" s="14">
        <v>7</v>
      </c>
    </row>
    <row r="9" spans="3:9" ht="15" customHeight="1" x14ac:dyDescent="0.25">
      <c r="C9" s="42" t="s">
        <v>79</v>
      </c>
      <c r="D9" s="42"/>
      <c r="E9" s="42"/>
      <c r="F9" s="42"/>
      <c r="G9" s="42"/>
      <c r="H9" s="42"/>
      <c r="I9" s="42"/>
    </row>
    <row r="10" spans="3:9" ht="15" customHeight="1" x14ac:dyDescent="0.25">
      <c r="C10" s="15" t="s">
        <v>7</v>
      </c>
      <c r="D10" s="16" t="s">
        <v>21</v>
      </c>
      <c r="E10" s="7">
        <f>SUM(F10:I10)</f>
        <v>0</v>
      </c>
      <c r="F10" s="7">
        <f>SUM(F11:F13)</f>
        <v>0</v>
      </c>
      <c r="G10" s="7">
        <f>SUM(G11:G13)</f>
        <v>0</v>
      </c>
      <c r="H10" s="7">
        <f>SUM(H11:H13)</f>
        <v>0</v>
      </c>
      <c r="I10" s="7">
        <f>SUM(I11:I13)</f>
        <v>0</v>
      </c>
    </row>
    <row r="11" spans="3:9" ht="15" customHeight="1" x14ac:dyDescent="0.25">
      <c r="C11" s="15" t="s">
        <v>8</v>
      </c>
      <c r="D11" s="16" t="s">
        <v>21</v>
      </c>
      <c r="E11" s="7">
        <f t="shared" ref="E11:E14" si="0">SUM(F11:I11)</f>
        <v>0</v>
      </c>
      <c r="F11" s="6"/>
      <c r="G11" s="6"/>
      <c r="H11" s="6"/>
      <c r="I11" s="6"/>
    </row>
    <row r="12" spans="3:9" ht="15" customHeight="1" x14ac:dyDescent="0.25">
      <c r="C12" s="15" t="s">
        <v>9</v>
      </c>
      <c r="D12" s="16" t="s">
        <v>21</v>
      </c>
      <c r="E12" s="7">
        <f t="shared" si="0"/>
        <v>0</v>
      </c>
      <c r="F12" s="6"/>
      <c r="G12" s="6"/>
      <c r="H12" s="6"/>
      <c r="I12" s="6"/>
    </row>
    <row r="13" spans="3:9" ht="15" customHeight="1" x14ac:dyDescent="0.25">
      <c r="C13" s="15" t="s">
        <v>10</v>
      </c>
      <c r="D13" s="16" t="s">
        <v>21</v>
      </c>
      <c r="E13" s="7">
        <f t="shared" si="0"/>
        <v>0</v>
      </c>
      <c r="F13" s="6"/>
      <c r="G13" s="6"/>
      <c r="H13" s="6"/>
      <c r="I13" s="6"/>
    </row>
    <row r="14" spans="3:9" ht="15" customHeight="1" x14ac:dyDescent="0.25">
      <c r="C14" s="15" t="s">
        <v>11</v>
      </c>
      <c r="D14" s="16" t="s">
        <v>21</v>
      </c>
      <c r="E14" s="7">
        <f t="shared" si="0"/>
        <v>0</v>
      </c>
      <c r="F14" s="23"/>
      <c r="G14" s="6"/>
      <c r="H14" s="6"/>
      <c r="I14" s="6"/>
    </row>
    <row r="15" spans="3:9" ht="15" customHeight="1" x14ac:dyDescent="0.25">
      <c r="C15" s="15" t="s">
        <v>12</v>
      </c>
      <c r="D15" s="16" t="s">
        <v>21</v>
      </c>
      <c r="E15" s="7">
        <f>E10</f>
        <v>0</v>
      </c>
      <c r="F15" s="7">
        <f>F10+F14</f>
        <v>0</v>
      </c>
      <c r="G15" s="7">
        <f>G10+G14</f>
        <v>0</v>
      </c>
      <c r="H15" s="7">
        <f>H10+H14</f>
        <v>0</v>
      </c>
      <c r="I15" s="7">
        <f>I10+I14</f>
        <v>0</v>
      </c>
    </row>
    <row r="16" spans="3:9" ht="15" customHeight="1" x14ac:dyDescent="0.25">
      <c r="C16" s="43" t="s">
        <v>26</v>
      </c>
      <c r="D16" s="16" t="s">
        <v>21</v>
      </c>
      <c r="E16" s="7">
        <f>SUM(F16:I16)</f>
        <v>0</v>
      </c>
      <c r="F16" s="6"/>
      <c r="G16" s="6"/>
      <c r="H16" s="6"/>
      <c r="I16" s="6"/>
    </row>
    <row r="17" spans="3:9" ht="15" customHeight="1" x14ac:dyDescent="0.25">
      <c r="C17" s="43"/>
      <c r="D17" s="16" t="s">
        <v>24</v>
      </c>
      <c r="E17" s="7">
        <f>IFERROR(E16/E15*100,0)</f>
        <v>0</v>
      </c>
      <c r="F17" s="7">
        <f>IFERROR(F16/F15*100,0)</f>
        <v>0</v>
      </c>
      <c r="G17" s="7">
        <f t="shared" ref="G17:I17" si="1">IFERROR(G16/G15*100,0)</f>
        <v>0</v>
      </c>
      <c r="H17" s="7">
        <f t="shared" si="1"/>
        <v>0</v>
      </c>
      <c r="I17" s="7">
        <f t="shared" si="1"/>
        <v>0</v>
      </c>
    </row>
    <row r="18" spans="3:9" ht="15" customHeight="1" x14ac:dyDescent="0.25">
      <c r="C18" s="39" t="s">
        <v>68</v>
      </c>
      <c r="D18" s="16" t="s">
        <v>67</v>
      </c>
      <c r="E18" s="7">
        <f>SUM(F18:I18)</f>
        <v>0</v>
      </c>
      <c r="F18" s="6"/>
      <c r="G18" s="6"/>
      <c r="H18" s="6"/>
      <c r="I18" s="23"/>
    </row>
    <row r="19" spans="3:9" ht="30" customHeight="1" x14ac:dyDescent="0.25">
      <c r="C19" s="15" t="s">
        <v>25</v>
      </c>
      <c r="D19" s="16" t="s">
        <v>23</v>
      </c>
      <c r="E19" s="7">
        <f>SUM(F19:I19)</f>
        <v>0</v>
      </c>
      <c r="F19" s="6"/>
      <c r="G19" s="6"/>
      <c r="H19" s="6"/>
      <c r="I19" s="6"/>
    </row>
    <row r="20" spans="3:9" ht="30" customHeight="1" x14ac:dyDescent="0.25">
      <c r="C20" s="15" t="s">
        <v>74</v>
      </c>
      <c r="D20" s="16" t="s">
        <v>23</v>
      </c>
      <c r="E20" s="7">
        <f>SUM(F20:I20)</f>
        <v>0</v>
      </c>
      <c r="F20" s="6"/>
      <c r="G20" s="6"/>
      <c r="H20" s="6"/>
      <c r="I20" s="6"/>
    </row>
    <row r="21" spans="3:9" ht="30" customHeight="1" x14ac:dyDescent="0.25">
      <c r="C21" s="15" t="s">
        <v>70</v>
      </c>
      <c r="D21" s="16" t="s">
        <v>71</v>
      </c>
      <c r="E21" s="22"/>
      <c r="F21" s="7">
        <f t="shared" ref="F21:I21" si="2">IFERROR(F15/F19,0)</f>
        <v>0</v>
      </c>
      <c r="G21" s="7">
        <f t="shared" si="2"/>
        <v>0</v>
      </c>
      <c r="H21" s="7">
        <f t="shared" si="2"/>
        <v>0</v>
      </c>
      <c r="I21" s="7">
        <f t="shared" si="2"/>
        <v>0</v>
      </c>
    </row>
    <row r="22" spans="3:9" ht="30" x14ac:dyDescent="0.25">
      <c r="C22" s="15" t="s">
        <v>73</v>
      </c>
      <c r="D22" s="16" t="s">
        <v>72</v>
      </c>
      <c r="E22" s="22"/>
      <c r="F22" s="7">
        <f t="shared" ref="F22:H22" si="3">IFERROR(F15/F18,0)</f>
        <v>0</v>
      </c>
      <c r="G22" s="7">
        <f t="shared" si="3"/>
        <v>0</v>
      </c>
      <c r="H22" s="7">
        <f t="shared" si="3"/>
        <v>0</v>
      </c>
      <c r="I22" s="40"/>
    </row>
    <row r="23" spans="3:9" ht="30" customHeight="1" x14ac:dyDescent="0.25">
      <c r="C23" s="15" t="s">
        <v>27</v>
      </c>
      <c r="D23" s="16" t="s">
        <v>24</v>
      </c>
      <c r="E23" s="22"/>
      <c r="F23" s="7">
        <f>IFERROR(F20/F19*100,0)</f>
        <v>0</v>
      </c>
      <c r="G23" s="7">
        <f t="shared" ref="G23:H23" si="4">IFERROR(G20/G19*100,0)</f>
        <v>0</v>
      </c>
      <c r="H23" s="7">
        <f t="shared" si="4"/>
        <v>0</v>
      </c>
      <c r="I23" s="7">
        <f>IFERROR(I20/I19*100,0)</f>
        <v>0</v>
      </c>
    </row>
    <row r="24" spans="3:9" ht="30" customHeight="1" x14ac:dyDescent="0.25">
      <c r="C24" s="15" t="s">
        <v>69</v>
      </c>
      <c r="D24" s="16" t="s">
        <v>24</v>
      </c>
      <c r="E24" s="22"/>
      <c r="F24" s="7">
        <f>IF(AND(F21=0,F22=0),0,IF(AND(AND(F21&gt;0,F21&lt;=3500),AND(F22&gt;0,F22&lt;=2000)),'Приказ МЭ от 26.09.2017 №887'!$D$11,IF(AND(AND(F21&gt;0,F21&lt;=3500),OR(F22=0,F22&gt;2000)),'Приказ МЭ от 26.09.2017 №887'!$D$12,IF(AND(OR(F21=0,F21&gt;3500),AND(F22&gt;0,F22&lt;=2000)),'Приказ МЭ от 26.09.2017 №887'!$D$13,IF(AND(OR(F21=0,F21&gt;3500),AND(OR(F22=0,F22&gt;2000))),'Приказ МЭ от 26.09.2017 №887'!$D$14,"")))))</f>
        <v>0</v>
      </c>
      <c r="G24" s="7">
        <f>IF(AND(G21=0,G22=0),0,IF(AND(AND(G21&gt;0,G21&lt;=700),AND(G22&gt;0,G22&lt;=2000)),'Приказ МЭ от 26.09.2017 №887'!$D$16,IF(AND(AND(G21&gt;0,G21&lt;=700),OR(G22=0,G22&gt;2000)),'Приказ МЭ от 26.09.2017 №887'!$D$17,IF(AND(OR(G21=0,G21&gt;700),AND(G22&gt;0,G22&lt;=2000)),'Приказ МЭ от 26.09.2017 №887'!$D$18,IF(AND(OR(G21=0,G21&gt;700),AND(OR(G22=0,G22&gt;2000))),'Приказ МЭ от 26.09.2017 №887'!$D$19,"")))))</f>
        <v>0</v>
      </c>
      <c r="H24" s="7">
        <f>IF(AND(H18=0,H19=0),0,IF(AND(H23&gt;30,AND(H22&gt;0,H22&lt;=2000)),'Приказ МЭ от 26.09.2017 №887'!$D$23,IF(AND(H23&gt;30,OR(H22&gt;2000,H22=0)),'Приказ МЭ от 26.09.2017 №887'!$D$24,IF(AND(H23&lt;=30,AND(H22&gt;0,H22&lt;=2000)),'Приказ МЭ от 26.09.2017 №887'!$D$25,IF(AND(H23&lt;=30,OR(H22&gt;2000,H22=0)),'Приказ МЭ от 26.09.2017 №887'!$D$26,"")))))</f>
        <v>0</v>
      </c>
      <c r="I24" s="7">
        <f>IF(AND(I23&gt;=0,I23&lt;=30),'Приказ МЭ от 26.09.2017 №887'!$D$31,IF(I23&gt;30,'Приказ МЭ от 26.09.2017 №887'!$D$30,0))</f>
        <v>10.49</v>
      </c>
    </row>
    <row r="25" spans="3:9" ht="30" customHeight="1" x14ac:dyDescent="0.25">
      <c r="C25" s="15" t="s">
        <v>47</v>
      </c>
      <c r="D25" s="16" t="s">
        <v>24</v>
      </c>
      <c r="E25" s="22"/>
      <c r="F25" s="7">
        <f>IFERROR(MIN(F24,F17),0)</f>
        <v>0</v>
      </c>
      <c r="G25" s="7">
        <f>IFERROR(MIN(G24,G17),0)</f>
        <v>0</v>
      </c>
      <c r="H25" s="7">
        <f>IFERROR(MIN(H24,H17),0)</f>
        <v>0</v>
      </c>
      <c r="I25" s="7">
        <f>IFERROR(MIN(I24,I17),0)</f>
        <v>0</v>
      </c>
    </row>
    <row r="26" spans="3:9" ht="30" customHeight="1" x14ac:dyDescent="0.25">
      <c r="C26" s="15" t="s">
        <v>45</v>
      </c>
      <c r="D26" s="16" t="s">
        <v>21</v>
      </c>
      <c r="E26" s="6"/>
      <c r="F26" s="22"/>
      <c r="G26" s="22"/>
      <c r="H26" s="22"/>
      <c r="I26" s="22"/>
    </row>
    <row r="27" spans="3:9" ht="30" customHeight="1" x14ac:dyDescent="0.25">
      <c r="C27" s="15" t="s">
        <v>46</v>
      </c>
      <c r="D27" s="16" t="s">
        <v>21</v>
      </c>
      <c r="E27" s="7">
        <f>E26*E28/100</f>
        <v>0</v>
      </c>
      <c r="F27" s="22"/>
      <c r="G27" s="22"/>
      <c r="H27" s="22"/>
      <c r="I27" s="22"/>
    </row>
    <row r="28" spans="3:9" ht="30" customHeight="1" x14ac:dyDescent="0.25">
      <c r="C28" s="15" t="s">
        <v>48</v>
      </c>
      <c r="D28" s="16"/>
      <c r="E28" s="7">
        <f>IFERROR((F25*F15+G25*G15+H25*H15+I25*I15)/E15,0)</f>
        <v>0</v>
      </c>
      <c r="F28" s="22"/>
      <c r="G28" s="22"/>
      <c r="H28" s="22"/>
      <c r="I28" s="22"/>
    </row>
    <row r="29" spans="3:9" ht="15" customHeight="1" x14ac:dyDescent="0.25">
      <c r="C29" s="18"/>
      <c r="D29" s="19"/>
      <c r="E29" s="21"/>
      <c r="F29" s="21"/>
      <c r="G29" s="21"/>
      <c r="H29" s="21"/>
      <c r="I29" s="21"/>
    </row>
    <row r="30" spans="3:9" x14ac:dyDescent="0.25">
      <c r="C30" s="20" t="s">
        <v>30</v>
      </c>
    </row>
    <row r="31" spans="3:9" x14ac:dyDescent="0.25">
      <c r="C31" s="13" t="s">
        <v>31</v>
      </c>
      <c r="F31" s="17"/>
      <c r="G31" s="17"/>
      <c r="H31" s="17"/>
      <c r="I31" s="17"/>
    </row>
  </sheetData>
  <sheetProtection password="9EDD" sheet="1" objects="1" scenarios="1"/>
  <mergeCells count="9">
    <mergeCell ref="C9:I9"/>
    <mergeCell ref="C16:C17"/>
    <mergeCell ref="C1:I1"/>
    <mergeCell ref="C3:I3"/>
    <mergeCell ref="C4:I4"/>
    <mergeCell ref="C6:C7"/>
    <mergeCell ref="D6:D7"/>
    <mergeCell ref="E6:E7"/>
    <mergeCell ref="F6:I6"/>
  </mergeCells>
  <dataValidations count="9">
    <dataValidation type="decimal" operator="greaterThanOrEqual" allowBlank="1" showErrorMessage="1" errorTitle="Недопустимое значение" error="Отчетные потери должны быть положительными" sqref="F17:I18 E17">
      <formula1>0</formula1>
    </dataValidation>
    <dataValidation operator="lessThanOrEqual" allowBlank="1" showErrorMessage="1" errorTitle="Ошибка ввода!!" error="Протяженность ВЛ не может превышать Суммарную протяженность ВЛ и КЛ" sqref="F21:I21"/>
    <dataValidation type="decimal" allowBlank="1" showErrorMessage="1" errorTitle="Ошибка ввода!!" error="Протяженность ВЛ не может превышать Суммарную протяженность ВЛ и КЛ" sqref="F20">
      <formula1>0</formula1>
      <formula2>F19</formula2>
    </dataValidation>
    <dataValidation type="decimal" allowBlank="1" showErrorMessage="1" errorTitle="Ошибка" error="Допускается ввод только действительных чисел!" sqref="E29:I29 F10:I15 E18:E28 E10:E16 F23:I28">
      <formula1>-9.99999999999999E+23</formula1>
      <formula2>9.99999999999999E+23</formula2>
    </dataValidation>
    <dataValidation type="decimal" operator="lessThanOrEqual" allowBlank="1" showErrorMessage="1" errorTitle="Ошибка ввода!!!" error="Протяженность ВЛ не может превышать суммарную протяженность ВЛ и КЛ" sqref="H20:I20">
      <formula1>H19</formula1>
    </dataValidation>
    <dataValidation type="decimal" operator="greaterThanOrEqual" allowBlank="1" showErrorMessage="1" errorTitle="Ошибка ввода!!!" error="Сумма ВЛ и КЛ должна быть болшьше ВЛ" sqref="F19:G19">
      <formula1>F20</formula1>
    </dataValidation>
    <dataValidation type="decimal" operator="greaterThanOrEqual" allowBlank="1" showErrorMessage="1" errorTitle="Ошибка ввода" error="Сумма ВЛ и КЛ должна быть болшьше ВЛ" sqref="H19:I19">
      <formula1>H20</formula1>
    </dataValidation>
    <dataValidation type="decimal" allowBlank="1" showErrorMessage="1" errorTitle="Недопустимое значение" error="Отчетные потери должны быть положительными" sqref="F16:I16">
      <formula1>0</formula1>
      <formula2>F15</formula2>
    </dataValidation>
    <dataValidation type="decimal" allowBlank="1" showErrorMessage="1" errorTitle="Ошибка ввода!!!" error="Протяженность ВЛ не может превышать суммарную протяженность ВЛ и КЛ" sqref="G20">
      <formula1>0</formula1>
      <formula2>G19</formula2>
    </dataValidation>
  </dataValidations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31"/>
  <sheetViews>
    <sheetView view="pageBreakPreview" zoomScaleNormal="100" zoomScaleSheetLayoutView="100" zoomScalePageLayoutView="70" workbookViewId="0">
      <selection activeCell="P18" sqref="P18"/>
    </sheetView>
  </sheetViews>
  <sheetFormatPr defaultRowHeight="15" x14ac:dyDescent="0.25"/>
  <cols>
    <col min="1" max="2" width="1" style="13" customWidth="1"/>
    <col min="3" max="3" width="66.85546875" style="13" customWidth="1"/>
    <col min="4" max="4" width="12.42578125" style="13" customWidth="1"/>
    <col min="5" max="5" width="13.42578125" style="13" customWidth="1"/>
    <col min="6" max="9" width="15.7109375" style="13" customWidth="1"/>
    <col min="10" max="16384" width="9.140625" style="13"/>
  </cols>
  <sheetData>
    <row r="1" spans="3:9" s="8" customFormat="1" ht="16.5" customHeight="1" x14ac:dyDescent="0.25">
      <c r="C1" s="44" t="s">
        <v>28</v>
      </c>
      <c r="D1" s="44"/>
      <c r="E1" s="44"/>
      <c r="F1" s="44"/>
      <c r="G1" s="44"/>
      <c r="H1" s="44"/>
      <c r="I1" s="44"/>
    </row>
    <row r="2" spans="3:9" s="8" customFormat="1" ht="16.5" customHeight="1" x14ac:dyDescent="0.25">
      <c r="C2" s="29"/>
      <c r="D2" s="9"/>
      <c r="E2" s="9"/>
      <c r="F2" s="9"/>
      <c r="G2" s="9"/>
      <c r="H2" s="9"/>
      <c r="I2" s="9"/>
    </row>
    <row r="3" spans="3:9" s="8" customFormat="1" ht="15.75" x14ac:dyDescent="0.25">
      <c r="C3" s="49"/>
      <c r="D3" s="49"/>
      <c r="E3" s="49"/>
      <c r="F3" s="49"/>
      <c r="G3" s="49"/>
      <c r="H3" s="49"/>
      <c r="I3" s="49"/>
    </row>
    <row r="4" spans="3:9" s="10" customFormat="1" ht="15.75" x14ac:dyDescent="0.25">
      <c r="C4" s="46" t="s">
        <v>29</v>
      </c>
      <c r="D4" s="47"/>
      <c r="E4" s="47"/>
      <c r="F4" s="47"/>
      <c r="G4" s="47"/>
      <c r="H4" s="47"/>
      <c r="I4" s="47"/>
    </row>
    <row r="5" spans="3:9" x14ac:dyDescent="0.25">
      <c r="C5" s="11"/>
      <c r="D5" s="11"/>
      <c r="E5" s="11"/>
      <c r="F5" s="11"/>
      <c r="G5" s="11"/>
      <c r="H5" s="11"/>
      <c r="I5" s="12"/>
    </row>
    <row r="6" spans="3:9" x14ac:dyDescent="0.25">
      <c r="C6" s="48" t="s">
        <v>0</v>
      </c>
      <c r="D6" s="48" t="s">
        <v>22</v>
      </c>
      <c r="E6" s="48" t="s">
        <v>1</v>
      </c>
      <c r="F6" s="48" t="s">
        <v>2</v>
      </c>
      <c r="G6" s="48"/>
      <c r="H6" s="48"/>
      <c r="I6" s="48"/>
    </row>
    <row r="7" spans="3:9" x14ac:dyDescent="0.25">
      <c r="C7" s="48"/>
      <c r="D7" s="48"/>
      <c r="E7" s="48"/>
      <c r="F7" s="30" t="s">
        <v>3</v>
      </c>
      <c r="G7" s="30" t="s">
        <v>4</v>
      </c>
      <c r="H7" s="30" t="s">
        <v>5</v>
      </c>
      <c r="I7" s="30" t="s">
        <v>6</v>
      </c>
    </row>
    <row r="8" spans="3:9" ht="15" customHeight="1" x14ac:dyDescent="0.25">
      <c r="C8" s="14">
        <v>1</v>
      </c>
      <c r="D8" s="14">
        <v>2</v>
      </c>
      <c r="E8" s="14">
        <v>3</v>
      </c>
      <c r="F8" s="14">
        <v>4</v>
      </c>
      <c r="G8" s="14">
        <v>5</v>
      </c>
      <c r="H8" s="14">
        <v>6</v>
      </c>
      <c r="I8" s="14">
        <v>7</v>
      </c>
    </row>
    <row r="9" spans="3:9" ht="15" customHeight="1" x14ac:dyDescent="0.25">
      <c r="C9" s="42" t="s">
        <v>66</v>
      </c>
      <c r="D9" s="42"/>
      <c r="E9" s="42"/>
      <c r="F9" s="42"/>
      <c r="G9" s="42"/>
      <c r="H9" s="42"/>
      <c r="I9" s="42"/>
    </row>
    <row r="10" spans="3:9" ht="15" customHeight="1" x14ac:dyDescent="0.25">
      <c r="C10" s="15" t="s">
        <v>7</v>
      </c>
      <c r="D10" s="16" t="s">
        <v>21</v>
      </c>
      <c r="E10" s="7">
        <f>SUM(F10:I10)</f>
        <v>11831300</v>
      </c>
      <c r="F10" s="7">
        <f>SUM(F11:F13)</f>
        <v>11050000</v>
      </c>
      <c r="G10" s="7">
        <f>SUM(G11:G13)</f>
        <v>555000</v>
      </c>
      <c r="H10" s="7">
        <f>SUM(H11:H13)</f>
        <v>225000</v>
      </c>
      <c r="I10" s="7">
        <f>SUM(I11:I13)</f>
        <v>1300</v>
      </c>
    </row>
    <row r="11" spans="3:9" ht="15" customHeight="1" x14ac:dyDescent="0.25">
      <c r="C11" s="15" t="s">
        <v>8</v>
      </c>
      <c r="D11" s="16" t="s">
        <v>21</v>
      </c>
      <c r="E11" s="7">
        <f t="shared" ref="E11:E14" si="0">SUM(F11:I11)</f>
        <v>10700000</v>
      </c>
      <c r="F11" s="41">
        <v>10000000</v>
      </c>
      <c r="G11" s="41">
        <v>500000</v>
      </c>
      <c r="H11" s="41">
        <v>200000</v>
      </c>
      <c r="I11" s="41"/>
    </row>
    <row r="12" spans="3:9" ht="15" customHeight="1" x14ac:dyDescent="0.25">
      <c r="C12" s="15" t="s">
        <v>9</v>
      </c>
      <c r="D12" s="16" t="s">
        <v>21</v>
      </c>
      <c r="E12" s="7">
        <f t="shared" si="0"/>
        <v>681300</v>
      </c>
      <c r="F12" s="41">
        <v>600000</v>
      </c>
      <c r="G12" s="41">
        <v>55000</v>
      </c>
      <c r="H12" s="41">
        <v>25000</v>
      </c>
      <c r="I12" s="41">
        <v>1300</v>
      </c>
    </row>
    <row r="13" spans="3:9" ht="15" customHeight="1" x14ac:dyDescent="0.25">
      <c r="C13" s="15" t="s">
        <v>10</v>
      </c>
      <c r="D13" s="16" t="s">
        <v>21</v>
      </c>
      <c r="E13" s="7">
        <f t="shared" si="0"/>
        <v>450000</v>
      </c>
      <c r="F13" s="41">
        <v>450000</v>
      </c>
      <c r="G13" s="41"/>
      <c r="H13" s="41"/>
      <c r="I13" s="41"/>
    </row>
    <row r="14" spans="3:9" ht="15" customHeight="1" x14ac:dyDescent="0.25">
      <c r="C14" s="15" t="s">
        <v>11</v>
      </c>
      <c r="D14" s="16" t="s">
        <v>21</v>
      </c>
      <c r="E14" s="7">
        <f t="shared" si="0"/>
        <v>7800000</v>
      </c>
      <c r="F14" s="40"/>
      <c r="G14" s="41">
        <v>1400000</v>
      </c>
      <c r="H14" s="41">
        <v>4000000</v>
      </c>
      <c r="I14" s="41">
        <v>2400000</v>
      </c>
    </row>
    <row r="15" spans="3:9" ht="15" customHeight="1" x14ac:dyDescent="0.25">
      <c r="C15" s="15" t="s">
        <v>12</v>
      </c>
      <c r="D15" s="16" t="s">
        <v>21</v>
      </c>
      <c r="E15" s="7">
        <f>E10</f>
        <v>11831300</v>
      </c>
      <c r="F15" s="7">
        <f>F10+F14</f>
        <v>11050000</v>
      </c>
      <c r="G15" s="7">
        <f>G10+G14</f>
        <v>1955000</v>
      </c>
      <c r="H15" s="7">
        <f>H10+H14</f>
        <v>4225000</v>
      </c>
      <c r="I15" s="7">
        <f>I10+I14</f>
        <v>2401300</v>
      </c>
    </row>
    <row r="16" spans="3:9" ht="15" customHeight="1" x14ac:dyDescent="0.25">
      <c r="C16" s="43" t="s">
        <v>26</v>
      </c>
      <c r="D16" s="16" t="s">
        <v>21</v>
      </c>
      <c r="E16" s="7">
        <f>SUM(F16:I16)</f>
        <v>855000</v>
      </c>
      <c r="F16" s="6">
        <v>130000</v>
      </c>
      <c r="G16" s="6">
        <v>75000</v>
      </c>
      <c r="H16" s="6">
        <v>320000</v>
      </c>
      <c r="I16" s="6">
        <v>330000</v>
      </c>
    </row>
    <row r="17" spans="3:9" ht="15" customHeight="1" x14ac:dyDescent="0.25">
      <c r="C17" s="43"/>
      <c r="D17" s="16" t="s">
        <v>24</v>
      </c>
      <c r="E17" s="7">
        <f>IFERROR(E16/E15*100,0)</f>
        <v>7.2265938654247632</v>
      </c>
      <c r="F17" s="7">
        <f>IFERROR(F16/F15*100,0)</f>
        <v>1.1764705882352942</v>
      </c>
      <c r="G17" s="7">
        <f t="shared" ref="G17:I17" si="1">IFERROR(G16/G15*100,0)</f>
        <v>3.8363171355498724</v>
      </c>
      <c r="H17" s="7">
        <f t="shared" si="1"/>
        <v>7.5739644970414206</v>
      </c>
      <c r="I17" s="7">
        <f t="shared" si="1"/>
        <v>13.742556115437472</v>
      </c>
    </row>
    <row r="18" spans="3:9" ht="15" customHeight="1" x14ac:dyDescent="0.25">
      <c r="C18" s="39" t="s">
        <v>68</v>
      </c>
      <c r="D18" s="16" t="s">
        <v>67</v>
      </c>
      <c r="E18" s="7">
        <f>SUM(F18:I18)</f>
        <v>68210</v>
      </c>
      <c r="F18" s="41">
        <v>50000</v>
      </c>
      <c r="G18" s="41">
        <v>7000</v>
      </c>
      <c r="H18" s="41">
        <v>11210</v>
      </c>
      <c r="I18" s="40"/>
    </row>
    <row r="19" spans="3:9" ht="30" customHeight="1" x14ac:dyDescent="0.25">
      <c r="C19" s="15" t="s">
        <v>25</v>
      </c>
      <c r="D19" s="16" t="s">
        <v>23</v>
      </c>
      <c r="E19" s="7">
        <f>SUM(F19:I19)</f>
        <v>5044</v>
      </c>
      <c r="F19" s="41">
        <v>1234</v>
      </c>
      <c r="G19" s="41">
        <v>600</v>
      </c>
      <c r="H19" s="41">
        <v>1210</v>
      </c>
      <c r="I19" s="41">
        <v>2000</v>
      </c>
    </row>
    <row r="20" spans="3:9" ht="30" customHeight="1" x14ac:dyDescent="0.25">
      <c r="C20" s="15" t="s">
        <v>74</v>
      </c>
      <c r="D20" s="16" t="s">
        <v>23</v>
      </c>
      <c r="E20" s="7">
        <f>SUM(F20:I20)</f>
        <v>930</v>
      </c>
      <c r="F20" s="41">
        <v>100</v>
      </c>
      <c r="G20" s="41">
        <v>30</v>
      </c>
      <c r="H20" s="41">
        <v>300</v>
      </c>
      <c r="I20" s="6">
        <v>500</v>
      </c>
    </row>
    <row r="21" spans="3:9" ht="30" customHeight="1" x14ac:dyDescent="0.25">
      <c r="C21" s="15" t="s">
        <v>70</v>
      </c>
      <c r="D21" s="16" t="s">
        <v>71</v>
      </c>
      <c r="E21" s="22"/>
      <c r="F21" s="7">
        <f t="shared" ref="F21:I21" si="2">IFERROR(F15/F19,0)</f>
        <v>8954.6191247974075</v>
      </c>
      <c r="G21" s="7">
        <f t="shared" si="2"/>
        <v>3258.3333333333335</v>
      </c>
      <c r="H21" s="7">
        <f t="shared" si="2"/>
        <v>3491.7355371900826</v>
      </c>
      <c r="I21" s="7">
        <f t="shared" si="2"/>
        <v>1200.6500000000001</v>
      </c>
    </row>
    <row r="22" spans="3:9" ht="30" x14ac:dyDescent="0.25">
      <c r="C22" s="15" t="s">
        <v>73</v>
      </c>
      <c r="D22" s="16" t="s">
        <v>72</v>
      </c>
      <c r="E22" s="22"/>
      <c r="F22" s="7">
        <f t="shared" ref="F22:H22" si="3">IFERROR(F15/F18,0)</f>
        <v>221</v>
      </c>
      <c r="G22" s="7">
        <f t="shared" si="3"/>
        <v>279.28571428571428</v>
      </c>
      <c r="H22" s="7">
        <f t="shared" si="3"/>
        <v>376.8956289027654</v>
      </c>
      <c r="I22" s="40"/>
    </row>
    <row r="23" spans="3:9" ht="30" customHeight="1" x14ac:dyDescent="0.25">
      <c r="C23" s="15" t="s">
        <v>27</v>
      </c>
      <c r="D23" s="16" t="s">
        <v>24</v>
      </c>
      <c r="E23" s="22"/>
      <c r="F23" s="7">
        <f>IFERROR(F20/F19*100,0)</f>
        <v>8.1037277147487838</v>
      </c>
      <c r="G23" s="7">
        <f t="shared" ref="G23:H23" si="4">IFERROR(G20/G19*100,0)</f>
        <v>5</v>
      </c>
      <c r="H23" s="7">
        <f t="shared" si="4"/>
        <v>24.793388429752067</v>
      </c>
      <c r="I23" s="7">
        <f>IFERROR(I20/I19*100,0)</f>
        <v>25</v>
      </c>
    </row>
    <row r="24" spans="3:9" ht="30" customHeight="1" x14ac:dyDescent="0.25">
      <c r="C24" s="15" t="s">
        <v>69</v>
      </c>
      <c r="D24" s="16" t="s">
        <v>24</v>
      </c>
      <c r="E24" s="22"/>
      <c r="F24" s="7">
        <f>IF(AND(F21=0,F22=0),0,IF(AND(AND(F21&gt;0,F21&lt;=3500),AND(F22&gt;0,F22&lt;=2000)),'Приказ МЭ от 26.09.2017 №887'!$D$11,IF(AND(AND(F21&gt;0,F21&lt;=3500),OR(F22=0,F22&gt;2000)),'Приказ МЭ от 26.09.2017 №887'!$D$12,IF(AND(OR(F21=0,F21&gt;3500),AND(F22&gt;0,F22&lt;=2000)),'Приказ МЭ от 26.09.2017 №887'!$D$13,IF(AND(OR(F21=0,F21&gt;3500),AND(OR(F22=0,F22&gt;2000))),'Приказ МЭ от 26.09.2017 №887'!$D$14,"")))))</f>
        <v>3.33</v>
      </c>
      <c r="G24" s="7">
        <f>IF(AND(G21=0,G22=0),0,IF(AND(AND(G21&gt;0,G21&lt;=700),AND(G22&gt;0,G22&lt;=2000)),'Приказ МЭ от 26.09.2017 №887'!$D$16,IF(AND(AND(G21&gt;0,G21&lt;=700),OR(G22=0,G22&gt;2000)),'Приказ МЭ от 26.09.2017 №887'!$D$17,IF(AND(OR(G21=0,G21&gt;700),AND(G22&gt;0,G22&lt;=2000)),'Приказ МЭ от 26.09.2017 №887'!$D$18,IF(AND(OR(G21=0,G21&gt;700),AND(OR(G22=0,G22&gt;2000))),'Приказ МЭ от 26.09.2017 №887'!$D$19,"")))))</f>
        <v>5.45</v>
      </c>
      <c r="H24" s="7">
        <f>IF(AND(H18=0,H19=0),0,IF(AND(H23&gt;30,AND(H22&gt;0,H22&lt;=2000)),'Приказ МЭ от 26.09.2017 №887'!$D$23,IF(AND(H23&gt;30,OR(H22&gt;2000,H22=0)),'Приказ МЭ от 26.09.2017 №887'!$D$24,IF(AND(H23&lt;=30,AND(H22&gt;0,H22&lt;=2000)),'Приказ МЭ от 26.09.2017 №887'!$D$25,IF(AND(H23&lt;=30,OR(H22&gt;2000,H22=0)),'Приказ МЭ от 26.09.2017 №887'!$D$26,"")))))</f>
        <v>6.17</v>
      </c>
      <c r="I24" s="7">
        <f>IF(AND(I23&gt;=0,I23&lt;=30),'Приказ МЭ от 26.09.2017 №887'!$D$31,IF(I23&gt;30,'Приказ МЭ от 26.09.2017 №887'!$D$30,0))</f>
        <v>10.49</v>
      </c>
    </row>
    <row r="25" spans="3:9" ht="30" customHeight="1" x14ac:dyDescent="0.25">
      <c r="C25" s="15" t="s">
        <v>47</v>
      </c>
      <c r="D25" s="16" t="s">
        <v>24</v>
      </c>
      <c r="E25" s="22"/>
      <c r="F25" s="7">
        <f>IFERROR(MIN(F24,F17),0)</f>
        <v>1.1764705882352942</v>
      </c>
      <c r="G25" s="7">
        <f>IFERROR(MIN(G24,G17),0)</f>
        <v>3.8363171355498724</v>
      </c>
      <c r="H25" s="7">
        <f>IFERROR(MIN(H24,H17),0)</f>
        <v>6.17</v>
      </c>
      <c r="I25" s="7">
        <f>IFERROR(MIN(I24,I17),0)</f>
        <v>10.49</v>
      </c>
    </row>
    <row r="26" spans="3:9" ht="30" customHeight="1" x14ac:dyDescent="0.25">
      <c r="C26" s="15" t="s">
        <v>45</v>
      </c>
      <c r="D26" s="16" t="s">
        <v>21</v>
      </c>
      <c r="E26" s="6">
        <v>12001500</v>
      </c>
      <c r="F26" s="22"/>
      <c r="G26" s="22"/>
      <c r="H26" s="22"/>
      <c r="I26" s="22"/>
    </row>
    <row r="27" spans="3:9" ht="30" customHeight="1" x14ac:dyDescent="0.25">
      <c r="C27" s="15" t="s">
        <v>46</v>
      </c>
      <c r="D27" s="16" t="s">
        <v>21</v>
      </c>
      <c r="E27" s="7">
        <f>E26*E28/100</f>
        <v>727901.65140812914</v>
      </c>
      <c r="F27" s="22"/>
      <c r="G27" s="22"/>
      <c r="H27" s="22"/>
      <c r="I27" s="22"/>
    </row>
    <row r="28" spans="3:9" ht="30" customHeight="1" x14ac:dyDescent="0.25">
      <c r="C28" s="15" t="s">
        <v>48</v>
      </c>
      <c r="D28" s="16"/>
      <c r="E28" s="7">
        <f>IFERROR((F25*F15+G25*G15+H25*H15+I25*I15)/E15,0)</f>
        <v>6.0650889589478751</v>
      </c>
      <c r="F28" s="22"/>
      <c r="G28" s="22"/>
      <c r="H28" s="22"/>
      <c r="I28" s="22"/>
    </row>
    <row r="29" spans="3:9" ht="15" customHeight="1" x14ac:dyDescent="0.25">
      <c r="C29" s="18"/>
      <c r="D29" s="19"/>
      <c r="E29" s="21"/>
      <c r="F29" s="21"/>
      <c r="G29" s="21"/>
      <c r="H29" s="21"/>
      <c r="I29" s="21"/>
    </row>
    <row r="30" spans="3:9" x14ac:dyDescent="0.25">
      <c r="C30" s="20" t="s">
        <v>30</v>
      </c>
    </row>
    <row r="31" spans="3:9" x14ac:dyDescent="0.25">
      <c r="C31" s="13" t="s">
        <v>31</v>
      </c>
      <c r="F31" s="17"/>
      <c r="G31" s="17"/>
      <c r="H31" s="17"/>
      <c r="I31" s="17"/>
    </row>
  </sheetData>
  <sheetProtection password="9EDD" sheet="1" objects="1" scenarios="1"/>
  <mergeCells count="9">
    <mergeCell ref="C9:I9"/>
    <mergeCell ref="C16:C17"/>
    <mergeCell ref="C1:I1"/>
    <mergeCell ref="C3:I3"/>
    <mergeCell ref="C4:I4"/>
    <mergeCell ref="C6:C7"/>
    <mergeCell ref="D6:D7"/>
    <mergeCell ref="E6:E7"/>
    <mergeCell ref="F6:I6"/>
  </mergeCells>
  <dataValidations count="9">
    <dataValidation type="decimal" allowBlank="1" showErrorMessage="1" errorTitle="Ошибка ввода!!!" error="Протяженность ВЛ не может превышать суммарную протяженность ВЛ и КЛ" sqref="G20">
      <formula1>0</formula1>
      <formula2>G19</formula2>
    </dataValidation>
    <dataValidation type="decimal" allowBlank="1" showErrorMessage="1" errorTitle="Недопустимое значение" error="Отчетные потери должны быть положительными" sqref="F16:I16">
      <formula1>0</formula1>
      <formula2>F15</formula2>
    </dataValidation>
    <dataValidation type="decimal" operator="greaterThanOrEqual" allowBlank="1" showErrorMessage="1" errorTitle="Ошибка ввода" error="Сумма ВЛ и КЛ должна быть болшьше ВЛ" sqref="H19:I19">
      <formula1>H20</formula1>
    </dataValidation>
    <dataValidation type="decimal" operator="greaterThanOrEqual" allowBlank="1" showErrorMessage="1" errorTitle="Ошибка ввода!!!" error="Сумма ВЛ и КЛ должна быть болшьше ВЛ" sqref="F19:G19">
      <formula1>F20</formula1>
    </dataValidation>
    <dataValidation type="decimal" operator="lessThanOrEqual" allowBlank="1" showErrorMessage="1" errorTitle="Ошибка ввода!!!" error="Протяженность ВЛ не может превышать суммарную протяженность ВЛ и КЛ" sqref="H20:I20">
      <formula1>H19</formula1>
    </dataValidation>
    <dataValidation type="decimal" allowBlank="1" showErrorMessage="1" errorTitle="Ошибка" error="Допускается ввод только действительных чисел!" sqref="E29:I29 F10:I15 F23:I28 E10:E16 E18:E28">
      <formula1>-9.99999999999999E+23</formula1>
      <formula2>9.99999999999999E+23</formula2>
    </dataValidation>
    <dataValidation type="decimal" allowBlank="1" showErrorMessage="1" errorTitle="Ошибка ввода!!" error="Протяженность ВЛ не может превышать Суммарную протяженность ВЛ и КЛ" sqref="F20">
      <formula1>0</formula1>
      <formula2>F19</formula2>
    </dataValidation>
    <dataValidation operator="lessThanOrEqual" allowBlank="1" showErrorMessage="1" errorTitle="Ошибка ввода!!" error="Протяженность ВЛ не может превышать Суммарную протяженность ВЛ и КЛ" sqref="F21:I21"/>
    <dataValidation type="decimal" operator="greaterThanOrEqual" allowBlank="1" showErrorMessage="1" errorTitle="Недопустимое значение" error="Отчетные потери должны быть положительными" sqref="F17:I18 E17">
      <formula1>0</formula1>
    </dataValidation>
  </dataValidations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6"/>
  <sheetViews>
    <sheetView view="pageBreakPreview" zoomScale="55" zoomScaleNormal="70" zoomScaleSheetLayoutView="55" zoomScalePageLayoutView="70" workbookViewId="0">
      <selection activeCell="B2" sqref="B2:D31"/>
    </sheetView>
  </sheetViews>
  <sheetFormatPr defaultRowHeight="15" x14ac:dyDescent="0.25"/>
  <cols>
    <col min="2" max="2" width="32.7109375" customWidth="1"/>
    <col min="3" max="3" width="35.85546875" customWidth="1"/>
    <col min="4" max="4" width="42.140625" customWidth="1"/>
  </cols>
  <sheetData>
    <row r="2" spans="2:4" ht="18.75" customHeight="1" x14ac:dyDescent="0.25">
      <c r="B2" s="1"/>
      <c r="D2" s="2" t="s">
        <v>13</v>
      </c>
    </row>
    <row r="3" spans="2:4" ht="18.75" customHeight="1" x14ac:dyDescent="0.25">
      <c r="B3" s="1"/>
      <c r="D3" s="2" t="s">
        <v>14</v>
      </c>
    </row>
    <row r="4" spans="2:4" ht="20.25" customHeight="1" x14ac:dyDescent="0.25">
      <c r="B4" s="1"/>
      <c r="D4" s="2" t="s">
        <v>65</v>
      </c>
    </row>
    <row r="5" spans="2:4" ht="20.25" customHeight="1" x14ac:dyDescent="0.25">
      <c r="B5" s="1"/>
      <c r="D5" s="3"/>
    </row>
    <row r="6" spans="2:4" ht="18" customHeight="1" x14ac:dyDescent="0.3">
      <c r="B6" s="52" t="s">
        <v>15</v>
      </c>
      <c r="C6" s="52"/>
      <c r="D6" s="52"/>
    </row>
    <row r="7" spans="2:4" ht="37.5" customHeight="1" x14ac:dyDescent="0.3">
      <c r="B7" s="53" t="s">
        <v>16</v>
      </c>
      <c r="C7" s="53"/>
      <c r="D7" s="53"/>
    </row>
    <row r="8" spans="2:4" ht="18" customHeight="1" x14ac:dyDescent="0.3">
      <c r="B8" s="32"/>
    </row>
    <row r="9" spans="2:4" ht="150" x14ac:dyDescent="0.25">
      <c r="B9" s="35" t="s">
        <v>50</v>
      </c>
      <c r="C9" s="35" t="s">
        <v>51</v>
      </c>
      <c r="D9" s="35" t="s">
        <v>52</v>
      </c>
    </row>
    <row r="10" spans="2:4" ht="18.75" customHeight="1" x14ac:dyDescent="0.25">
      <c r="B10" s="50" t="s">
        <v>17</v>
      </c>
      <c r="C10" s="50"/>
      <c r="D10" s="50"/>
    </row>
    <row r="11" spans="2:4" ht="18.75" customHeight="1" x14ac:dyDescent="0.3">
      <c r="B11" s="34" t="s">
        <v>53</v>
      </c>
      <c r="C11" s="34" t="s">
        <v>54</v>
      </c>
      <c r="D11" s="34">
        <v>5.0199999999999996</v>
      </c>
    </row>
    <row r="12" spans="2:4" ht="18.75" customHeight="1" x14ac:dyDescent="0.3">
      <c r="B12" s="34" t="s">
        <v>53</v>
      </c>
      <c r="C12" s="34" t="s">
        <v>55</v>
      </c>
      <c r="D12" s="34">
        <v>4.75</v>
      </c>
    </row>
    <row r="13" spans="2:4" ht="18.75" customHeight="1" x14ac:dyDescent="0.3">
      <c r="B13" s="34" t="s">
        <v>56</v>
      </c>
      <c r="C13" s="34" t="s">
        <v>54</v>
      </c>
      <c r="D13" s="34">
        <v>3.33</v>
      </c>
    </row>
    <row r="14" spans="2:4" ht="18.75" customHeight="1" x14ac:dyDescent="0.3">
      <c r="B14" s="34" t="s">
        <v>56</v>
      </c>
      <c r="C14" s="34" t="s">
        <v>55</v>
      </c>
      <c r="D14" s="34">
        <v>2.2999999999999998</v>
      </c>
    </row>
    <row r="15" spans="2:4" ht="18.75" x14ac:dyDescent="0.25">
      <c r="B15" s="50" t="s">
        <v>18</v>
      </c>
      <c r="C15" s="50"/>
      <c r="D15" s="50"/>
    </row>
    <row r="16" spans="2:4" ht="18.75" customHeight="1" x14ac:dyDescent="0.3">
      <c r="B16" s="34" t="s">
        <v>57</v>
      </c>
      <c r="C16" s="34" t="s">
        <v>54</v>
      </c>
      <c r="D16" s="34">
        <v>5.77</v>
      </c>
    </row>
    <row r="17" spans="2:4" ht="18.75" customHeight="1" x14ac:dyDescent="0.3">
      <c r="B17" s="34" t="s">
        <v>57</v>
      </c>
      <c r="C17" s="34" t="s">
        <v>55</v>
      </c>
      <c r="D17" s="34">
        <v>4.96</v>
      </c>
    </row>
    <row r="18" spans="2:4" ht="18.75" customHeight="1" x14ac:dyDescent="0.3">
      <c r="B18" s="34" t="s">
        <v>58</v>
      </c>
      <c r="C18" s="34" t="s">
        <v>54</v>
      </c>
      <c r="D18" s="34">
        <v>5.45</v>
      </c>
    </row>
    <row r="19" spans="2:4" ht="18.75" customHeight="1" x14ac:dyDescent="0.3">
      <c r="B19" s="34" t="s">
        <v>58</v>
      </c>
      <c r="C19" s="34" t="s">
        <v>55</v>
      </c>
      <c r="D19" s="34">
        <v>4.07</v>
      </c>
    </row>
    <row r="20" spans="2:4" ht="15" customHeight="1" x14ac:dyDescent="0.3">
      <c r="B20" s="37"/>
      <c r="C20" s="38"/>
      <c r="D20" s="38"/>
    </row>
    <row r="21" spans="2:4" ht="187.5" x14ac:dyDescent="0.25">
      <c r="B21" s="31" t="s">
        <v>59</v>
      </c>
      <c r="C21" s="31" t="s">
        <v>60</v>
      </c>
      <c r="D21" s="31" t="s">
        <v>52</v>
      </c>
    </row>
    <row r="22" spans="2:4" ht="18.75" customHeight="1" x14ac:dyDescent="0.25">
      <c r="B22" s="50" t="s">
        <v>19</v>
      </c>
      <c r="C22" s="50"/>
      <c r="D22" s="50"/>
    </row>
    <row r="23" spans="2:4" ht="18.75" customHeight="1" x14ac:dyDescent="0.25">
      <c r="B23" s="31" t="s">
        <v>61</v>
      </c>
      <c r="C23" s="31" t="s">
        <v>62</v>
      </c>
      <c r="D23" s="31">
        <v>8.49</v>
      </c>
    </row>
    <row r="24" spans="2:4" ht="18.75" customHeight="1" x14ac:dyDescent="0.25">
      <c r="B24" s="31" t="s">
        <v>61</v>
      </c>
      <c r="C24" s="31" t="s">
        <v>63</v>
      </c>
      <c r="D24" s="31">
        <v>7.36</v>
      </c>
    </row>
    <row r="25" spans="2:4" ht="18.75" customHeight="1" x14ac:dyDescent="0.25">
      <c r="B25" s="31" t="s">
        <v>64</v>
      </c>
      <c r="C25" s="31" t="s">
        <v>62</v>
      </c>
      <c r="D25" s="31">
        <v>6.17</v>
      </c>
    </row>
    <row r="26" spans="2:4" ht="18.75" customHeight="1" x14ac:dyDescent="0.25">
      <c r="B26" s="31" t="s">
        <v>64</v>
      </c>
      <c r="C26" s="31" t="s">
        <v>63</v>
      </c>
      <c r="D26" s="31">
        <v>6.08</v>
      </c>
    </row>
    <row r="27" spans="2:4" ht="18.75" customHeight="1" x14ac:dyDescent="0.25">
      <c r="B27" s="36"/>
      <c r="C27" s="36"/>
      <c r="D27" s="36"/>
    </row>
    <row r="28" spans="2:4" ht="93.75" x14ac:dyDescent="0.25">
      <c r="B28" s="50" t="s">
        <v>59</v>
      </c>
      <c r="C28" s="50"/>
      <c r="D28" s="31" t="s">
        <v>52</v>
      </c>
    </row>
    <row r="29" spans="2:4" ht="18.75" x14ac:dyDescent="0.25">
      <c r="B29" s="50" t="s">
        <v>20</v>
      </c>
      <c r="C29" s="50"/>
      <c r="D29" s="50"/>
    </row>
    <row r="30" spans="2:4" ht="18.75" x14ac:dyDescent="0.25">
      <c r="B30" s="50" t="s">
        <v>61</v>
      </c>
      <c r="C30" s="50"/>
      <c r="D30" s="31">
        <v>13.49</v>
      </c>
    </row>
    <row r="31" spans="2:4" ht="18.75" x14ac:dyDescent="0.25">
      <c r="B31" s="50" t="s">
        <v>64</v>
      </c>
      <c r="C31" s="50"/>
      <c r="D31" s="31">
        <v>10.49</v>
      </c>
    </row>
    <row r="32" spans="2:4" ht="18.75" x14ac:dyDescent="0.3">
      <c r="B32" s="4"/>
    </row>
    <row r="35" spans="2:4" x14ac:dyDescent="0.25">
      <c r="B35" s="5"/>
      <c r="C35" s="5"/>
      <c r="D35" s="5"/>
    </row>
    <row r="36" spans="2:4" x14ac:dyDescent="0.25">
      <c r="B36" s="51"/>
      <c r="C36" s="51"/>
      <c r="D36" s="51"/>
    </row>
  </sheetData>
  <sheetProtection password="9EDD" sheet="1" objects="1" scenarios="1" selectLockedCells="1" selectUnlockedCells="1"/>
  <mergeCells count="10">
    <mergeCell ref="B29:D29"/>
    <mergeCell ref="B30:C30"/>
    <mergeCell ref="B31:C31"/>
    <mergeCell ref="B36:D36"/>
    <mergeCell ref="B6:D6"/>
    <mergeCell ref="B7:D7"/>
    <mergeCell ref="B10:D10"/>
    <mergeCell ref="B15:D15"/>
    <mergeCell ref="B22:D22"/>
    <mergeCell ref="B28:C28"/>
  </mergeCells>
  <pageMargins left="0.7" right="0.7" top="0.75" bottom="0.75" header="0.3" footer="0.3"/>
  <pageSetup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view="pageBreakPreview" zoomScale="190" zoomScaleNormal="100" zoomScaleSheetLayoutView="190" zoomScalePageLayoutView="145" workbookViewId="0">
      <selection activeCell="A21" sqref="A21:I21"/>
    </sheetView>
  </sheetViews>
  <sheetFormatPr defaultRowHeight="12.75" x14ac:dyDescent="0.2"/>
  <cols>
    <col min="1" max="1" width="9.140625" style="24"/>
    <col min="2" max="2" width="9.140625" style="25" customWidth="1"/>
    <col min="3" max="16384" width="9.140625" style="24"/>
  </cols>
  <sheetData>
    <row r="2" spans="1:12" ht="9" customHeight="1" x14ac:dyDescent="0.2"/>
    <row r="3" spans="1:12" ht="54" customHeight="1" x14ac:dyDescent="0.2">
      <c r="A3" s="55" t="s">
        <v>41</v>
      </c>
      <c r="B3" s="55"/>
      <c r="C3" s="55"/>
      <c r="D3" s="55"/>
      <c r="E3" s="55"/>
      <c r="F3" s="55"/>
      <c r="G3" s="55"/>
      <c r="H3" s="55"/>
      <c r="I3" s="55"/>
    </row>
    <row r="4" spans="1:12" x14ac:dyDescent="0.2">
      <c r="B4" s="26"/>
    </row>
    <row r="5" spans="1:12" ht="63.75" customHeight="1" x14ac:dyDescent="0.2">
      <c r="A5" s="54" t="s">
        <v>32</v>
      </c>
      <c r="B5" s="54"/>
      <c r="C5" s="54"/>
      <c r="D5" s="54"/>
      <c r="E5" s="54"/>
      <c r="F5" s="54"/>
      <c r="G5" s="54"/>
      <c r="H5" s="54"/>
      <c r="I5" s="54"/>
      <c r="J5" s="27"/>
      <c r="K5" s="27"/>
      <c r="L5" s="27"/>
    </row>
    <row r="6" spans="1:12" x14ac:dyDescent="0.2">
      <c r="B6" s="26"/>
    </row>
    <row r="7" spans="1:12" x14ac:dyDescent="0.2">
      <c r="B7" s="28" t="s">
        <v>33</v>
      </c>
    </row>
    <row r="8" spans="1:12" x14ac:dyDescent="0.2">
      <c r="B8" s="26"/>
    </row>
    <row r="9" spans="1:12" x14ac:dyDescent="0.2">
      <c r="B9" s="26" t="s">
        <v>34</v>
      </c>
    </row>
    <row r="10" spans="1:12" ht="20.25" customHeight="1" x14ac:dyDescent="0.2">
      <c r="A10" s="56" t="s">
        <v>35</v>
      </c>
      <c r="B10" s="56"/>
      <c r="C10" s="56"/>
      <c r="D10" s="56"/>
      <c r="E10" s="56"/>
      <c r="F10" s="56"/>
      <c r="G10" s="56"/>
      <c r="H10" s="56"/>
      <c r="I10" s="56"/>
    </row>
    <row r="11" spans="1:12" ht="98.25" customHeight="1" x14ac:dyDescent="0.2">
      <c r="A11" s="54" t="s">
        <v>43</v>
      </c>
      <c r="B11" s="54"/>
      <c r="C11" s="54"/>
      <c r="D11" s="54"/>
      <c r="E11" s="54"/>
      <c r="F11" s="54"/>
      <c r="G11" s="54"/>
      <c r="H11" s="54"/>
      <c r="I11" s="54"/>
    </row>
    <row r="12" spans="1:12" ht="52.5" customHeight="1" x14ac:dyDescent="0.2">
      <c r="A12" s="54" t="s">
        <v>49</v>
      </c>
      <c r="B12" s="54"/>
      <c r="C12" s="54"/>
      <c r="D12" s="54"/>
      <c r="E12" s="54"/>
      <c r="F12" s="54"/>
      <c r="G12" s="54"/>
      <c r="H12" s="54"/>
      <c r="I12" s="54"/>
    </row>
    <row r="13" spans="1:12" ht="81.75" customHeight="1" x14ac:dyDescent="0.2">
      <c r="A13" s="54" t="s">
        <v>44</v>
      </c>
      <c r="B13" s="54"/>
      <c r="C13" s="54"/>
      <c r="D13" s="54"/>
      <c r="E13" s="54"/>
      <c r="F13" s="54"/>
      <c r="G13" s="54"/>
      <c r="H13" s="54"/>
      <c r="I13" s="54"/>
    </row>
    <row r="14" spans="1:12" ht="81" customHeight="1" x14ac:dyDescent="0.2">
      <c r="A14" s="54" t="s">
        <v>36</v>
      </c>
      <c r="B14" s="54"/>
      <c r="C14" s="54"/>
      <c r="D14" s="54"/>
      <c r="E14" s="54"/>
      <c r="F14" s="54"/>
      <c r="G14" s="54"/>
      <c r="H14" s="54"/>
      <c r="I14" s="54"/>
    </row>
    <row r="15" spans="1:12" x14ac:dyDescent="0.2">
      <c r="B15" s="26"/>
    </row>
    <row r="16" spans="1:12" x14ac:dyDescent="0.2">
      <c r="B16" s="28"/>
    </row>
    <row r="17" spans="1:9" x14ac:dyDescent="0.2">
      <c r="B17" s="26"/>
    </row>
    <row r="18" spans="1:9" x14ac:dyDescent="0.2">
      <c r="B18" s="26" t="s">
        <v>34</v>
      </c>
    </row>
    <row r="19" spans="1:9" ht="60.75" customHeight="1" x14ac:dyDescent="0.2">
      <c r="A19" s="54" t="s">
        <v>37</v>
      </c>
      <c r="B19" s="54"/>
      <c r="C19" s="54"/>
      <c r="D19" s="54"/>
      <c r="E19" s="54"/>
      <c r="F19" s="54"/>
      <c r="G19" s="54"/>
      <c r="H19" s="54"/>
      <c r="I19" s="54"/>
    </row>
    <row r="20" spans="1:9" ht="66.75" customHeight="1" x14ac:dyDescent="0.2">
      <c r="A20" s="54" t="s">
        <v>38</v>
      </c>
      <c r="B20" s="54"/>
      <c r="C20" s="54"/>
      <c r="D20" s="54"/>
      <c r="E20" s="54"/>
      <c r="F20" s="54"/>
      <c r="G20" s="54"/>
      <c r="H20" s="54"/>
      <c r="I20" s="54"/>
    </row>
    <row r="21" spans="1:9" ht="107.25" customHeight="1" x14ac:dyDescent="0.2">
      <c r="A21" s="54" t="s">
        <v>39</v>
      </c>
      <c r="B21" s="54"/>
      <c r="C21" s="54"/>
      <c r="D21" s="54"/>
      <c r="E21" s="54"/>
      <c r="F21" s="54"/>
      <c r="G21" s="54"/>
      <c r="H21" s="54"/>
      <c r="I21" s="54"/>
    </row>
    <row r="22" spans="1:9" ht="84" customHeight="1" x14ac:dyDescent="0.2">
      <c r="A22" s="54" t="s">
        <v>40</v>
      </c>
      <c r="B22" s="54"/>
      <c r="C22" s="54"/>
      <c r="D22" s="54"/>
      <c r="E22" s="54"/>
      <c r="F22" s="54"/>
      <c r="G22" s="54"/>
      <c r="H22" s="54"/>
      <c r="I22" s="54"/>
    </row>
    <row r="23" spans="1:9" ht="16.5" customHeight="1" x14ac:dyDescent="0.2">
      <c r="A23" s="59" t="s">
        <v>42</v>
      </c>
      <c r="B23" s="59"/>
      <c r="C23" s="59"/>
      <c r="D23" s="59"/>
      <c r="E23" s="59"/>
      <c r="F23" s="59"/>
      <c r="G23" s="59"/>
      <c r="H23" s="59"/>
      <c r="I23" s="59"/>
    </row>
    <row r="24" spans="1:9" x14ac:dyDescent="0.2">
      <c r="B24" s="27"/>
    </row>
    <row r="25" spans="1:9" ht="30.75" customHeight="1" x14ac:dyDescent="0.2">
      <c r="A25" s="55" t="s">
        <v>75</v>
      </c>
      <c r="B25" s="55"/>
      <c r="C25" s="55"/>
      <c r="D25" s="55"/>
      <c r="E25" s="55"/>
      <c r="F25" s="55"/>
      <c r="G25" s="55"/>
      <c r="H25" s="55"/>
      <c r="I25" s="55"/>
    </row>
    <row r="26" spans="1:9" x14ac:dyDescent="0.2">
      <c r="A26" s="33"/>
      <c r="B26" s="27"/>
      <c r="C26" s="33"/>
      <c r="D26" s="33"/>
      <c r="E26" s="33"/>
      <c r="F26" s="33"/>
      <c r="G26" s="33"/>
      <c r="H26" s="33"/>
      <c r="I26" s="33"/>
    </row>
    <row r="27" spans="1:9" ht="83.25" customHeight="1" x14ac:dyDescent="0.2">
      <c r="A27" s="57" t="s">
        <v>76</v>
      </c>
      <c r="B27" s="57"/>
      <c r="C27" s="57"/>
      <c r="D27" s="57"/>
      <c r="E27" s="57"/>
      <c r="F27" s="57"/>
      <c r="G27" s="57"/>
      <c r="H27" s="57"/>
      <c r="I27" s="57"/>
    </row>
    <row r="28" spans="1:9" ht="82.5" customHeight="1" x14ac:dyDescent="0.2">
      <c r="A28" s="58" t="s">
        <v>77</v>
      </c>
      <c r="B28" s="58"/>
      <c r="C28" s="58"/>
      <c r="D28" s="58"/>
      <c r="E28" s="58"/>
      <c r="F28" s="58"/>
      <c r="G28" s="58"/>
      <c r="H28" s="58"/>
      <c r="I28" s="58"/>
    </row>
    <row r="29" spans="1:9" ht="81.75" customHeight="1" x14ac:dyDescent="0.2">
      <c r="A29" s="58" t="s">
        <v>78</v>
      </c>
      <c r="B29" s="58"/>
      <c r="C29" s="58"/>
      <c r="D29" s="58"/>
      <c r="E29" s="58"/>
      <c r="F29" s="58"/>
      <c r="G29" s="58"/>
      <c r="H29" s="58"/>
      <c r="I29" s="58"/>
    </row>
  </sheetData>
  <sheetProtection password="9EDD" sheet="1" objects="1" scenarios="1"/>
  <mergeCells count="16">
    <mergeCell ref="A27:I27"/>
    <mergeCell ref="A28:I28"/>
    <mergeCell ref="A29:I29"/>
    <mergeCell ref="A25:I25"/>
    <mergeCell ref="A23:I23"/>
    <mergeCell ref="A22:I22"/>
    <mergeCell ref="A20:I20"/>
    <mergeCell ref="A5:I5"/>
    <mergeCell ref="A3:I3"/>
    <mergeCell ref="A10:I10"/>
    <mergeCell ref="A21:I21"/>
    <mergeCell ref="A11:I11"/>
    <mergeCell ref="A12:I12"/>
    <mergeCell ref="A13:I13"/>
    <mergeCell ref="A14:I14"/>
    <mergeCell ref="A19:I19"/>
  </mergeCells>
  <hyperlinks>
    <hyperlink ref="A23" r:id="rId1" display="consultantplus://offline/ref=ED6D8B2F377D4CE2A4FD6A6F890925FB80C23E5A27B3A489FBAFCF7D72482E652E57D56FBE42DFADx208M"/>
  </hyperlinks>
  <pageMargins left="0.12609649122807018" right="0.10416666666666667" top="0.13706140350877194" bottom="0.1221264367816092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Опр-е уровня потерь 887</vt:lpstr>
      <vt:lpstr>Пример заполнения 887</vt:lpstr>
      <vt:lpstr>Приказ МЭ от 26.09.2017 №887</vt:lpstr>
      <vt:lpstr>Справка по НПА</vt:lpstr>
      <vt:lpstr>'Приказ МЭ от 26.09.2017 №887'!_ftnref1</vt:lpstr>
      <vt:lpstr>'Приказ МЭ от 26.09.2017 №887'!Область_печати</vt:lpstr>
      <vt:lpstr>'Справка по НПА'!Область_печати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Данилкин С.Н.</dc:creator>
  <cp:keywords>Уровень потерь, сравнительный анализ</cp:keywords>
  <cp:lastModifiedBy>Н.В. Тестов</cp:lastModifiedBy>
  <dcterms:created xsi:type="dcterms:W3CDTF">2014-11-07T07:52:19Z</dcterms:created>
  <dcterms:modified xsi:type="dcterms:W3CDTF">2022-02-24T04:14:45Z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